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CE29" i="1"/>
  <c r="CD29" i="1"/>
  <c r="CC29" i="1" s="1"/>
  <c r="CB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I29" i="1" s="1"/>
  <c r="W29" i="1"/>
  <c r="V29" i="1"/>
  <c r="U29" i="1" s="1"/>
  <c r="N29" i="1"/>
  <c r="CE28" i="1"/>
  <c r="CD28" i="1"/>
  <c r="CB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CE27" i="1"/>
  <c r="CD27" i="1"/>
  <c r="CB27" i="1"/>
  <c r="CC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U27" i="1" s="1"/>
  <c r="V27" i="1"/>
  <c r="N27" i="1"/>
  <c r="G27" i="1"/>
  <c r="Y27" i="1" s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CE25" i="1"/>
  <c r="CD25" i="1"/>
  <c r="CC25" i="1"/>
  <c r="AU25" i="1" s="1"/>
  <c r="CB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CE24" i="1"/>
  <c r="CD24" i="1"/>
  <c r="CB24" i="1"/>
  <c r="CC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CE23" i="1"/>
  <c r="CD23" i="1"/>
  <c r="CB23" i="1"/>
  <c r="CC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G23" i="1"/>
  <c r="Y23" i="1" s="1"/>
  <c r="CE22" i="1"/>
  <c r="CD22" i="1"/>
  <c r="CB22" i="1"/>
  <c r="CC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L22" i="1" s="1"/>
  <c r="W22" i="1"/>
  <c r="V22" i="1"/>
  <c r="U22" i="1" s="1"/>
  <c r="N22" i="1"/>
  <c r="CE21" i="1"/>
  <c r="CD21" i="1"/>
  <c r="CB21" i="1"/>
  <c r="CC21" i="1" s="1"/>
  <c r="AU21" i="1" s="1"/>
  <c r="AW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/>
  <c r="I21" i="1" s="1"/>
  <c r="W21" i="1"/>
  <c r="V21" i="1"/>
  <c r="U21" i="1" s="1"/>
  <c r="N21" i="1"/>
  <c r="CE20" i="1"/>
  <c r="CD20" i="1"/>
  <c r="CB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I20" i="1" s="1"/>
  <c r="W20" i="1"/>
  <c r="V20" i="1"/>
  <c r="N20" i="1"/>
  <c r="CE19" i="1"/>
  <c r="CD19" i="1"/>
  <c r="CB19" i="1"/>
  <c r="CC19" i="1" s="1"/>
  <c r="AU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AU29" i="1" l="1"/>
  <c r="AW29" i="1" s="1"/>
  <c r="Q29" i="1"/>
  <c r="L26" i="1"/>
  <c r="CC30" i="1"/>
  <c r="AU30" i="1" s="1"/>
  <c r="AY30" i="1" s="1"/>
  <c r="AW19" i="1"/>
  <c r="U20" i="1"/>
  <c r="CC20" i="1"/>
  <c r="AU20" i="1" s="1"/>
  <c r="AW20" i="1" s="1"/>
  <c r="Q23" i="1"/>
  <c r="Q25" i="1"/>
  <c r="Q27" i="1"/>
  <c r="G19" i="1"/>
  <c r="L19" i="1"/>
  <c r="AF19" i="1"/>
  <c r="H19" i="1"/>
  <c r="AV19" i="1" s="1"/>
  <c r="AY19" i="1" s="1"/>
  <c r="I19" i="1"/>
  <c r="Q20" i="1"/>
  <c r="Q19" i="1"/>
  <c r="Q21" i="1"/>
  <c r="Q24" i="1"/>
  <c r="AU24" i="1"/>
  <c r="AW24" i="1" s="1"/>
  <c r="G26" i="1"/>
  <c r="AF26" i="1"/>
  <c r="I26" i="1"/>
  <c r="L29" i="1"/>
  <c r="H29" i="1"/>
  <c r="AV29" i="1" s="1"/>
  <c r="AY29" i="1" s="1"/>
  <c r="G29" i="1"/>
  <c r="R29" i="1" s="1"/>
  <c r="S29" i="1" s="1"/>
  <c r="AF29" i="1"/>
  <c r="L25" i="1"/>
  <c r="H25" i="1"/>
  <c r="AV25" i="1" s="1"/>
  <c r="AY25" i="1" s="1"/>
  <c r="G25" i="1"/>
  <c r="AF25" i="1"/>
  <c r="AF23" i="1"/>
  <c r="I23" i="1"/>
  <c r="L23" i="1"/>
  <c r="H23" i="1"/>
  <c r="AV23" i="1" s="1"/>
  <c r="AY23" i="1" s="1"/>
  <c r="R23" i="1"/>
  <c r="S23" i="1" s="1"/>
  <c r="Z23" i="1" s="1"/>
  <c r="I24" i="1"/>
  <c r="L24" i="1"/>
  <c r="H24" i="1"/>
  <c r="AV24" i="1" s="1"/>
  <c r="AY24" i="1" s="1"/>
  <c r="G24" i="1"/>
  <c r="CC28" i="1"/>
  <c r="G30" i="1"/>
  <c r="AF30" i="1"/>
  <c r="I30" i="1"/>
  <c r="H20" i="1"/>
  <c r="AV20" i="1" s="1"/>
  <c r="L21" i="1"/>
  <c r="H21" i="1"/>
  <c r="AV21" i="1" s="1"/>
  <c r="AY21" i="1" s="1"/>
  <c r="AF21" i="1"/>
  <c r="G22" i="1"/>
  <c r="I22" i="1"/>
  <c r="AU26" i="1"/>
  <c r="AY26" i="1" s="1"/>
  <c r="Q26" i="1"/>
  <c r="G20" i="1"/>
  <c r="L20" i="1"/>
  <c r="AF20" i="1"/>
  <c r="G21" i="1"/>
  <c r="H22" i="1"/>
  <c r="AV22" i="1" s="1"/>
  <c r="AF22" i="1"/>
  <c r="AU22" i="1"/>
  <c r="AW22" i="1" s="1"/>
  <c r="Q22" i="1"/>
  <c r="AF27" i="1"/>
  <c r="I27" i="1"/>
  <c r="L27" i="1"/>
  <c r="H27" i="1"/>
  <c r="AV27" i="1" s="1"/>
  <c r="AY27" i="1" s="1"/>
  <c r="R27" i="1"/>
  <c r="S27" i="1" s="1"/>
  <c r="I28" i="1"/>
  <c r="L28" i="1"/>
  <c r="H28" i="1"/>
  <c r="AV28" i="1" s="1"/>
  <c r="G28" i="1"/>
  <c r="AY22" i="1" l="1"/>
  <c r="Q30" i="1"/>
  <c r="T29" i="1"/>
  <c r="X29" i="1" s="1"/>
  <c r="AA29" i="1"/>
  <c r="Z29" i="1"/>
  <c r="T27" i="1"/>
  <c r="X27" i="1" s="1"/>
  <c r="AA27" i="1"/>
  <c r="Y20" i="1"/>
  <c r="Y25" i="1"/>
  <c r="R21" i="1"/>
  <c r="S21" i="1" s="1"/>
  <c r="AW30" i="1"/>
  <c r="AW26" i="1"/>
  <c r="Y21" i="1"/>
  <c r="O21" i="1"/>
  <c r="M21" i="1" s="1"/>
  <c r="P21" i="1" s="1"/>
  <c r="J21" i="1" s="1"/>
  <c r="K21" i="1" s="1"/>
  <c r="Y30" i="1"/>
  <c r="Y26" i="1"/>
  <c r="R19" i="1"/>
  <c r="S19" i="1" s="1"/>
  <c r="R20" i="1"/>
  <c r="S20" i="1" s="1"/>
  <c r="O20" i="1" s="1"/>
  <c r="M20" i="1" s="1"/>
  <c r="P20" i="1" s="1"/>
  <c r="J20" i="1" s="1"/>
  <c r="K20" i="1" s="1"/>
  <c r="AY28" i="1"/>
  <c r="R22" i="1"/>
  <c r="S22" i="1" s="1"/>
  <c r="R25" i="1"/>
  <c r="S25" i="1" s="1"/>
  <c r="O25" i="1" s="1"/>
  <c r="M25" i="1" s="1"/>
  <c r="P25" i="1" s="1"/>
  <c r="J25" i="1" s="1"/>
  <c r="K25" i="1" s="1"/>
  <c r="R26" i="1"/>
  <c r="S26" i="1" s="1"/>
  <c r="Y22" i="1"/>
  <c r="AY20" i="1"/>
  <c r="Q28" i="1"/>
  <c r="AU28" i="1"/>
  <c r="AW28" i="1" s="1"/>
  <c r="Y24" i="1"/>
  <c r="O29" i="1"/>
  <c r="M29" i="1" s="1"/>
  <c r="P29" i="1" s="1"/>
  <c r="J29" i="1" s="1"/>
  <c r="K29" i="1" s="1"/>
  <c r="Y29" i="1"/>
  <c r="Z27" i="1"/>
  <c r="Y28" i="1"/>
  <c r="O27" i="1"/>
  <c r="M27" i="1" s="1"/>
  <c r="P27" i="1" s="1"/>
  <c r="J27" i="1" s="1"/>
  <c r="K27" i="1" s="1"/>
  <c r="T23" i="1"/>
  <c r="X23" i="1" s="1"/>
  <c r="AA23" i="1"/>
  <c r="AB23" i="1" s="1"/>
  <c r="O23" i="1"/>
  <c r="M23" i="1" s="1"/>
  <c r="P23" i="1" s="1"/>
  <c r="J23" i="1" s="1"/>
  <c r="K23" i="1" s="1"/>
  <c r="R30" i="1"/>
  <c r="S30" i="1" s="1"/>
  <c r="O30" i="1" s="1"/>
  <c r="M30" i="1" s="1"/>
  <c r="P30" i="1" s="1"/>
  <c r="J30" i="1" s="1"/>
  <c r="K30" i="1" s="1"/>
  <c r="R24" i="1"/>
  <c r="S24" i="1" s="1"/>
  <c r="O24" i="1" s="1"/>
  <c r="M24" i="1" s="1"/>
  <c r="P24" i="1" s="1"/>
  <c r="J24" i="1" s="1"/>
  <c r="K24" i="1" s="1"/>
  <c r="Y19" i="1"/>
  <c r="AA19" i="1" l="1"/>
  <c r="T19" i="1"/>
  <c r="X19" i="1" s="1"/>
  <c r="Z19" i="1"/>
  <c r="T21" i="1"/>
  <c r="X21" i="1" s="1"/>
  <c r="AA21" i="1"/>
  <c r="Z21" i="1"/>
  <c r="AA30" i="1"/>
  <c r="T30" i="1"/>
  <c r="X30" i="1" s="1"/>
  <c r="Z30" i="1"/>
  <c r="AA26" i="1"/>
  <c r="T26" i="1"/>
  <c r="X26" i="1" s="1"/>
  <c r="Z26" i="1"/>
  <c r="AA22" i="1"/>
  <c r="T22" i="1"/>
  <c r="X22" i="1" s="1"/>
  <c r="Z22" i="1"/>
  <c r="AA20" i="1"/>
  <c r="T20" i="1"/>
  <c r="X20" i="1" s="1"/>
  <c r="Z20" i="1"/>
  <c r="O26" i="1"/>
  <c r="M26" i="1" s="1"/>
  <c r="P26" i="1" s="1"/>
  <c r="J26" i="1" s="1"/>
  <c r="K26" i="1" s="1"/>
  <c r="AB29" i="1"/>
  <c r="T24" i="1"/>
  <c r="X24" i="1" s="1"/>
  <c r="AA24" i="1"/>
  <c r="Z24" i="1"/>
  <c r="T25" i="1"/>
  <c r="X25" i="1" s="1"/>
  <c r="AA25" i="1"/>
  <c r="AB25" i="1" s="1"/>
  <c r="Z25" i="1"/>
  <c r="O22" i="1"/>
  <c r="M22" i="1" s="1"/>
  <c r="P22" i="1" s="1"/>
  <c r="J22" i="1" s="1"/>
  <c r="K22" i="1" s="1"/>
  <c r="O19" i="1"/>
  <c r="M19" i="1" s="1"/>
  <c r="P19" i="1" s="1"/>
  <c r="J19" i="1" s="1"/>
  <c r="K19" i="1" s="1"/>
  <c r="R28" i="1"/>
  <c r="S28" i="1" s="1"/>
  <c r="AB27" i="1"/>
  <c r="AB22" i="1" l="1"/>
  <c r="AB20" i="1"/>
  <c r="T28" i="1"/>
  <c r="X28" i="1" s="1"/>
  <c r="AA28" i="1"/>
  <c r="Z28" i="1"/>
  <c r="O28" i="1"/>
  <c r="M28" i="1" s="1"/>
  <c r="P28" i="1" s="1"/>
  <c r="J28" i="1" s="1"/>
  <c r="K28" i="1" s="1"/>
  <c r="AB30" i="1"/>
  <c r="AB24" i="1"/>
  <c r="AB26" i="1"/>
  <c r="AB21" i="1"/>
  <c r="AB19" i="1"/>
  <c r="AB28" i="1" l="1"/>
</calcChain>
</file>

<file path=xl/sharedStrings.xml><?xml version="1.0" encoding="utf-8"?>
<sst xmlns="http://schemas.openxmlformats.org/spreadsheetml/2006/main" count="1032" uniqueCount="438">
  <si>
    <t>File opened</t>
  </si>
  <si>
    <t>2020-09-08 14:22:48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</si>
  <si>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</si>
  <si>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</si>
  <si>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</si>
  <si>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</si>
  <si>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</si>
  <si>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</si>
  <si>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</si>
  <si>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</si>
  <si>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</si>
  <si>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</si>
  <si>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</si>
  <si>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{"co2bspanconc1": "2475", "tbzero": "0.254194", "co2aspan2": "-0.0307414", "h2oaspan1": "1.00685", "flowmeterzero": "1.00382", "h2obspan2b": "0.069531", "co2aspan2a": "0.312431", "oxygen": "21", "co2aspanconc1": "2475", "h2obspan2": "0", "flowbzero": "0.28968", "flowazero": "0.35803", "co2azero": "0.921054", "chamberpressurezero": "2.63676", "co2bspan2b": "0.308489", "h2obzero": "1.07175", "h2oaspanconc2": "0", "co2bzero": "0.906224", "co2bspan1": "0.99974", "co2bspan2": "-0.0307497", "co2bspan2a": "0.311555", "h2oaspanconc1": "12.3", "ssa_ref": "36120.6", "h2obspanconc2": "0", "h2oaspan2": "0", "tazero": "0.147623", "h2oazero": "1.08538", "co2aspanconc2": "314.9", "h2obspan1": "1.00156", "h2obspanconc1": "12.3", "co2bspanconc2": "314.9", "co2aspan2b": "0.309446", "h2oaspan2a": "0.0703577", "h2oaspan2b": "0.0708394", "h2obspan2a": "0.0694225", "ssb_ref": "31753.4", "co2aspan1": "1.00005"}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</si>
  <si>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</si>
  <si>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</si>
  <si>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</si>
  <si>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</si>
  <si>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</si>
  <si>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</si>
  <si>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</si>
  <si>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</si>
  <si>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</si>
  <si>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14:22:48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</si>
  <si>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</si>
  <si>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</si>
  <si>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</si>
  <si>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</si>
  <si>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</si>
  <si>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</si>
  <si>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</si>
  <si>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</si>
  <si>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</si>
  <si>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</si>
  <si>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</si>
  <si>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</si>
  <si>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</si>
  <si>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</si>
  <si>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</si>
  <si>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</si>
  <si>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</si>
  <si>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</si>
  <si>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</si>
  <si>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</si>
  <si>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</si>
  <si>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</si>
  <si>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</si>
  <si>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</si>
  <si>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</si>
  <si>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</si>
  <si>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</si>
  <si>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</si>
  <si>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</si>
  <si>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</si>
  <si>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</si>
  <si>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</si>
  <si>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</si>
  <si>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</si>
  <si>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</si>
  <si>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</si>
  <si>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</si>
  <si>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</si>
  <si>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</si>
  <si>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</si>
  <si>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</si>
  <si>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</si>
  <si>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</si>
  <si>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</si>
  <si>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</si>
  <si>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</si>
  <si>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</si>
  <si>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</si>
  <si>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</si>
  <si>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</si>
  <si>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</si>
  <si>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</si>
  <si>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</si>
  <si>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</si>
  <si>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</si>
  <si>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</si>
  <si>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</si>
  <si>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</si>
  <si>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</si>
  <si>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</si>
  <si>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</si>
  <si>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</si>
  <si>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</si>
  <si>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</si>
  <si>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</si>
  <si>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</si>
  <si>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</si>
  <si>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</si>
  <si>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</si>
  <si>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</si>
  <si>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</si>
  <si>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</si>
  <si>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</si>
  <si>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</si>
  <si>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</si>
  <si>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</si>
  <si>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</si>
  <si>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</si>
  <si>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</si>
  <si>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</si>
  <si>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</si>
  <si>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</si>
  <si>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</si>
  <si>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</si>
  <si>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</si>
  <si>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</si>
  <si>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</si>
  <si>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</si>
  <si>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</si>
  <si>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</si>
  <si>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</si>
  <si>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</si>
  <si>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</si>
  <si>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</si>
  <si>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</si>
  <si>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</si>
  <si>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</si>
  <si>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</si>
  <si>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</si>
  <si>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</si>
  <si>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</si>
  <si>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</si>
  <si>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</si>
  <si>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</si>
  <si>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</si>
  <si>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</si>
  <si>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</si>
  <si>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</si>
  <si>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</si>
  <si>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</si>
  <si>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</si>
  <si>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</si>
  <si>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</si>
  <si>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</si>
  <si>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</si>
  <si>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</si>
  <si>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</si>
  <si>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</si>
  <si>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</si>
  <si>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</si>
  <si>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</si>
  <si>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</si>
  <si>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</si>
  <si>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</si>
  <si>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</si>
  <si>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</si>
  <si>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</si>
  <si>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</si>
  <si>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</si>
  <si>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</si>
  <si>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</si>
  <si>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</si>
  <si>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</si>
  <si>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</si>
  <si>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</si>
  <si>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</si>
  <si>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</si>
  <si>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</si>
  <si>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</si>
  <si>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</si>
  <si>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</si>
  <si>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</si>
  <si>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</si>
  <si>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</si>
  <si>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</si>
  <si>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</si>
  <si>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</si>
  <si>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</si>
  <si>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</si>
  <si>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</si>
  <si>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</si>
  <si>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</si>
  <si>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</si>
  <si>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</si>
  <si>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</si>
  <si>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</si>
  <si>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</si>
  <si>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</si>
  <si>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</si>
  <si>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</si>
  <si>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</si>
  <si>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</si>
  <si>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</si>
  <si>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</si>
  <si>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</si>
  <si>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</si>
  <si>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</si>
  <si>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</si>
  <si>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</si>
  <si>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</si>
  <si>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</si>
  <si>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</si>
  <si>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</si>
  <si>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</si>
  <si>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</si>
  <si>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</si>
  <si>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</si>
  <si>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</si>
  <si>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</si>
  <si>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</si>
  <si>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</si>
  <si>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</si>
  <si>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</si>
  <si>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</si>
  <si>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</si>
  <si>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</si>
  <si>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</si>
  <si>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</si>
  <si>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</si>
  <si>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</si>
  <si>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</si>
  <si>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</si>
  <si>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</si>
  <si>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</si>
  <si>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</si>
  <si>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</si>
  <si>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</si>
  <si>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</si>
  <si>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</si>
  <si>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</si>
  <si>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</si>
  <si>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</si>
  <si>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</si>
  <si>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</si>
  <si>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</si>
  <si>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</si>
  <si>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</si>
  <si>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</si>
  <si>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</si>
  <si>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</si>
  <si>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</si>
  <si>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</si>
  <si>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</si>
  <si>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</si>
  <si>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</si>
  <si>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</si>
  <si>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</si>
  <si>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</si>
  <si>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</si>
  <si>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</si>
  <si>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</si>
  <si>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</si>
  <si>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</si>
  <si>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</si>
  <si>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</si>
  <si>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</si>
  <si>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</si>
  <si>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</si>
  <si>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</si>
  <si>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</si>
  <si>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</si>
  <si>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</si>
  <si>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</si>
  <si>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</si>
  <si>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</si>
  <si>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</si>
  <si>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</si>
  <si>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</si>
  <si>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</si>
  <si>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</si>
  <si>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</si>
  <si>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</si>
  <si>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</si>
  <si>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</si>
  <si>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</si>
  <si>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</si>
  <si>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</si>
  <si>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</si>
  <si>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</si>
  <si>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</si>
  <si>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</si>
  <si>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</si>
  <si>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</si>
  <si>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</si>
  <si>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</si>
  <si>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</si>
  <si>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</si>
  <si>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</si>
  <si>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</si>
  <si>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</si>
  <si>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</si>
  <si>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</si>
  <si>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</si>
  <si>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</si>
  <si>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</si>
  <si>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</si>
  <si>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</si>
  <si>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</si>
  <si>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</si>
  <si>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</si>
  <si>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</si>
  <si>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</si>
  <si>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</si>
  <si>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</si>
  <si>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</si>
  <si>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</si>
  <si>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</si>
  <si>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</si>
  <si>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</si>
  <si>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</si>
  <si>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</si>
  <si>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</si>
  <si>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</si>
  <si>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</si>
  <si>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</si>
  <si>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</si>
  <si>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</si>
  <si>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</si>
  <si>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</si>
  <si>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</si>
  <si>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</si>
  <si>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</si>
  <si>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</si>
  <si>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</si>
  <si>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</si>
  <si>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</si>
  <si>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</si>
  <si>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</si>
  <si>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</si>
  <si>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</si>
  <si>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</si>
  <si>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</si>
  <si>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</si>
  <si>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</si>
  <si>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</si>
  <si>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</si>
  <si>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</si>
  <si>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</si>
  <si>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</si>
  <si>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</si>
  <si>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</si>
  <si>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</si>
  <si>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</si>
  <si>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</si>
  <si>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</si>
  <si>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</si>
  <si>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</si>
  <si>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</si>
  <si>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</si>
  <si>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</si>
  <si>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</si>
  <si>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</si>
  <si>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</si>
  <si>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</si>
  <si>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</si>
  <si>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</si>
  <si>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</si>
  <si>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</si>
  <si>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</si>
  <si>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</si>
  <si>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</si>
  <si>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</si>
  <si>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</si>
  <si>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</si>
  <si>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</si>
  <si>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</si>
  <si>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</si>
  <si>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</si>
  <si>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</si>
  <si>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</si>
  <si>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</si>
  <si>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</si>
  <si>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</si>
  <si>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</si>
  <si>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</si>
  <si>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</si>
  <si>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</si>
  <si>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</si>
  <si>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MPF-336-20200908-14_16_31</t>
  </si>
  <si>
    <t>-</t>
  </si>
  <si>
    <t>2/2</t>
  </si>
  <si>
    <t>00000000</t>
  </si>
  <si>
    <t>iiiiiiii</t>
  </si>
  <si>
    <t>off</t>
  </si>
  <si>
    <t>20200908 14:43:44</t>
  </si>
  <si>
    <t>14:43:44</t>
  </si>
  <si>
    <t>MPF-339-20200908-14_44_03</t>
  </si>
  <si>
    <t>DARK-340-20200908-14_44_05</t>
  </si>
  <si>
    <t>14:43:01</t>
  </si>
  <si>
    <t>20200908 14:45:28</t>
  </si>
  <si>
    <t>14:45:28</t>
  </si>
  <si>
    <t>MPF-341-20200908-14_45_47</t>
  </si>
  <si>
    <t>DARK-342-20200908-14_45_49</t>
  </si>
  <si>
    <t>14:44:57</t>
  </si>
  <si>
    <t>20200908 14:47:06</t>
  </si>
  <si>
    <t>14:47:06</t>
  </si>
  <si>
    <t>MPF-343-20200908-14_47_25</t>
  </si>
  <si>
    <t>DARK-344-20200908-14_47_27</t>
  </si>
  <si>
    <t>14:46:34</t>
  </si>
  <si>
    <t>20200908 14:48:51</t>
  </si>
  <si>
    <t>14:48:51</t>
  </si>
  <si>
    <t>MPF-345-20200908-14_49_10</t>
  </si>
  <si>
    <t>DARK-346-20200908-14_49_12</t>
  </si>
  <si>
    <t>14:48:22</t>
  </si>
  <si>
    <t>20200908 14:50:40</t>
  </si>
  <si>
    <t>14:50:40</t>
  </si>
  <si>
    <t>MPF-347-20200908-14_50_59</t>
  </si>
  <si>
    <t>DARK-348-20200908-14_51_01</t>
  </si>
  <si>
    <t>14:50:09</t>
  </si>
  <si>
    <t>20200908 14:52:40</t>
  </si>
  <si>
    <t>14:52:40</t>
  </si>
  <si>
    <t>MPF-349-20200908-14_53_00</t>
  </si>
  <si>
    <t>DARK-350-20200908-14_53_01</t>
  </si>
  <si>
    <t>14:51:48</t>
  </si>
  <si>
    <t>1/2</t>
  </si>
  <si>
    <t>20200908 14:54:41</t>
  </si>
  <si>
    <t>14:54:41</t>
  </si>
  <si>
    <t>MPF-351-20200908-14_55_00</t>
  </si>
  <si>
    <t>DARK-352-20200908-14_55_02</t>
  </si>
  <si>
    <t>14:53:56</t>
  </si>
  <si>
    <t>20200908 14:56:41</t>
  </si>
  <si>
    <t>14:56:41</t>
  </si>
  <si>
    <t>MPF-353-20200908-14_57_01</t>
  </si>
  <si>
    <t>DARK-354-20200908-14_57_03</t>
  </si>
  <si>
    <t>14:55:59</t>
  </si>
  <si>
    <t>20200908 14:58:35</t>
  </si>
  <si>
    <t>14:58:35</t>
  </si>
  <si>
    <t>MPF-355-20200908-14_58_54</t>
  </si>
  <si>
    <t>DARK-356-20200908-14_58_56</t>
  </si>
  <si>
    <t>14:57:54</t>
  </si>
  <si>
    <t>20200908 15:00:12</t>
  </si>
  <si>
    <t>15:00:12</t>
  </si>
  <si>
    <t>MPF-357-20200908-15_00_31</t>
  </si>
  <si>
    <t>DARK-358-20200908-15_00_33</t>
  </si>
  <si>
    <t>14:59:46</t>
  </si>
  <si>
    <t>20200908 15:02:12</t>
  </si>
  <si>
    <t>15:02:12</t>
  </si>
  <si>
    <t>MPF-359-20200908-15_02_32</t>
  </si>
  <si>
    <t>15:01:26</t>
  </si>
  <si>
    <t>20200908 15:32:27</t>
  </si>
  <si>
    <t>15:32:27</t>
  </si>
  <si>
    <t>MPF-360-20200908-15_32_47</t>
  </si>
  <si>
    <t>15:32:49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</si>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</sst>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2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369</v>
      </c>
      <c r="GM18" t="s">
        <v>369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1599594224</v>
      </c>
      <c r="C19">
        <v>1192.9000000953699</v>
      </c>
      <c r="D19" t="s">
        <v>378</v>
      </c>
      <c r="E19" t="s">
        <v>379</v>
      </c>
      <c r="F19">
        <v>1599594224</v>
      </c>
      <c r="G19">
        <f t="shared" ref="G19:G30" si="0">CM19*AE19*(CI19-CJ19)/(100*$B$7*(1000-AE19*CI19))</f>
        <v>2.9011729595227885E-3</v>
      </c>
      <c r="H19">
        <f t="shared" ref="H19:H30" si="1">CM19*AE19*(CH19-CG19*(1000-AE19*CJ19)/(1000-AE19*CI19))/(100*$B$7)</f>
        <v>19.462916724089748</v>
      </c>
      <c r="I19">
        <f t="shared" ref="I19:I30" si="2">CG19 - IF(AE19&gt;1, H19*$B$7*100/(AG19*CU19), 0)</f>
        <v>375.33199999999999</v>
      </c>
      <c r="J19">
        <f t="shared" ref="J19:J30" si="3">((P19-G19/2)*I19-H19)/(P19+G19/2)</f>
        <v>273.39884176167004</v>
      </c>
      <c r="K19">
        <f t="shared" ref="K19:K30" si="4">J19*(CN19+CO19)/1000</f>
        <v>27.960520325277965</v>
      </c>
      <c r="L19">
        <f t="shared" ref="L19:L30" si="5">(CG19 - IF(AE19&gt;1, H19*$B$7*100/(AG19*CU19), 0))*(CN19+CO19)/1000</f>
        <v>38.385232165231997</v>
      </c>
      <c r="M19">
        <f t="shared" ref="M19:M30" si="6">2/((1/O19-1/N19)+SIGN(O19)*SQRT((1/O19-1/N19)*(1/O19-1/N19) + 4*$C$7/(($C$7+1)*($C$7+1))*(2*1/O19*1/N19-1/N19*1/N19)))</f>
        <v>0.33755386081854977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2.9633987603022205</v>
      </c>
      <c r="O19">
        <f t="shared" ref="O19:O30" si="8">G19*(1000-(1000*0.61365*EXP(17.502*S19/(240.97+S19))/(CN19+CO19)+CI19)/2)/(1000*0.61365*EXP(17.502*S19/(240.97+S19))/(CN19+CO19)-CI19)</f>
        <v>0.31755515510261834</v>
      </c>
      <c r="P19">
        <f t="shared" ref="P19:P30" si="9">1/(($C$7+1)/(M19/1.6)+1/(N19/1.37)) + $C$7/(($C$7+1)/(M19/1.6) + $C$7/(N19/1.37))</f>
        <v>0.20016996691544642</v>
      </c>
      <c r="Q19">
        <f t="shared" ref="Q19:Q30" si="10">(CC19*CE19)</f>
        <v>209.74685446562336</v>
      </c>
      <c r="R19">
        <f t="shared" ref="R19:R30" si="11">(CP19+(Q19+2*0.95*0.0000000567*(((CP19+$B$9)+273)^4-(CP19+273)^4)-44100*G19)/(1.84*29.3*N19+8*0.95*0.0000000567*(CP19+273)^3))</f>
        <v>23.91652592323436</v>
      </c>
      <c r="S19">
        <f t="shared" ref="S19:S30" si="12">($C$9*CQ19+$D$9*CR19+$E$9*R19)</f>
        <v>23.0047</v>
      </c>
      <c r="T19">
        <f t="shared" ref="T19:T30" si="13">0.61365*EXP(17.502*S19/(240.97+S19))</f>
        <v>2.8205239550169474</v>
      </c>
      <c r="U19">
        <f t="shared" ref="U19:U30" si="14">(V19/W19*100)</f>
        <v>65.891100737269284</v>
      </c>
      <c r="V19">
        <f t="shared" ref="V19:V30" si="15">CI19*(CN19+CO19)/1000</f>
        <v>1.9077869057343997</v>
      </c>
      <c r="W19">
        <f t="shared" ref="W19:W30" si="16">0.61365*EXP(17.502*CP19/(240.97+CP19))</f>
        <v>2.8953635383045264</v>
      </c>
      <c r="X19">
        <f t="shared" ref="X19:X30" si="17">(T19-CI19*(CN19+CO19)/1000)</f>
        <v>0.91273704928254773</v>
      </c>
      <c r="Y19">
        <f t="shared" ref="Y19:Y30" si="18">(-G19*44100)</f>
        <v>-127.94172751495498</v>
      </c>
      <c r="Z19">
        <f t="shared" ref="Z19:Z30" si="19">2*29.3*N19*0.92*(CP19-S19)</f>
        <v>69.241177568609956</v>
      </c>
      <c r="AA19">
        <f t="shared" ref="AA19:AA30" si="20">2*0.95*0.0000000567*(((CP19+$B$9)+273)^4-(S19+273)^4)</f>
        <v>4.8543946567799789</v>
      </c>
      <c r="AB19">
        <f t="shared" ref="AB19:AB30" si="21">Q19+AA19+Y19+Z19</f>
        <v>155.90069917605831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54554.738257427976</v>
      </c>
      <c r="AH19" t="s">
        <v>372</v>
      </c>
      <c r="AI19">
        <v>10481.4</v>
      </c>
      <c r="AJ19">
        <v>672.22</v>
      </c>
      <c r="AK19">
        <v>3048.83</v>
      </c>
      <c r="AL19">
        <f t="shared" ref="AL19:AL30" si="25">AK19-AJ19</f>
        <v>2376.6099999999997</v>
      </c>
      <c r="AM19">
        <f t="shared" ref="AM19:AM30" si="26">AL19/AK19</f>
        <v>0.77951542066956825</v>
      </c>
      <c r="AN19">
        <v>-1.05630428114788</v>
      </c>
      <c r="AO19" t="s">
        <v>380</v>
      </c>
      <c r="AP19">
        <v>10486</v>
      </c>
      <c r="AQ19">
        <v>817.64411538461502</v>
      </c>
      <c r="AR19">
        <v>1181.3499999999999</v>
      </c>
      <c r="AS19">
        <f t="shared" ref="AS19:AS30" si="27">1-AQ19/AR19</f>
        <v>0.30787309824809317</v>
      </c>
      <c r="AT19">
        <v>0.5</v>
      </c>
      <c r="AU19">
        <f t="shared" ref="AU19:AU30" si="28">CC19</f>
        <v>1093.2714008984635</v>
      </c>
      <c r="AV19">
        <f t="shared" ref="AV19:AV30" si="29">H19</f>
        <v>19.462916724089748</v>
      </c>
      <c r="AW19">
        <f t="shared" ref="AW19:AW30" si="30">AS19*AT19*AU19</f>
        <v>168.29442671032155</v>
      </c>
      <c r="AX19">
        <f t="shared" ref="AX19:AX30" si="31">BC19/AR19</f>
        <v>0.50232361281584625</v>
      </c>
      <c r="AY19">
        <f t="shared" ref="AY19:AY30" si="32">(AV19-AN19)/AU19</f>
        <v>1.8768643347273777E-2</v>
      </c>
      <c r="AZ19">
        <f t="shared" ref="AZ19:AZ30" si="33">(AK19-AR19)/AR19</f>
        <v>1.5808016252592374</v>
      </c>
      <c r="BA19" t="s">
        <v>381</v>
      </c>
      <c r="BB19">
        <v>587.92999999999995</v>
      </c>
      <c r="BC19">
        <f t="shared" ref="BC19:BC30" si="34">AR19-BB19</f>
        <v>593.41999999999996</v>
      </c>
      <c r="BD19">
        <f t="shared" ref="BD19:BD30" si="35">(AR19-AQ19)/(AR19-BB19)</f>
        <v>0.61289792156547629</v>
      </c>
      <c r="BE19">
        <f t="shared" ref="BE19:BE30" si="36">(AK19-AR19)/(AK19-BB19)</f>
        <v>0.75886057946279817</v>
      </c>
      <c r="BF19">
        <f t="shared" ref="BF19:BF30" si="37">(AR19-AQ19)/(AR19-AJ19)</f>
        <v>0.71436742013903121</v>
      </c>
      <c r="BG19">
        <f t="shared" ref="BG19:BG30" si="38">(AK19-AR19)/(AK19-AJ19)</f>
        <v>0.78577469589036497</v>
      </c>
      <c r="BH19">
        <f t="shared" ref="BH19:BH30" si="39">(BD19*BB19/AQ19)</f>
        <v>0.44070649839690723</v>
      </c>
      <c r="BI19">
        <f t="shared" ref="BI19:BI30" si="40">(1-BH19)</f>
        <v>0.55929350160309277</v>
      </c>
      <c r="BJ19">
        <v>339</v>
      </c>
      <c r="BK19">
        <v>300</v>
      </c>
      <c r="BL19">
        <v>300</v>
      </c>
      <c r="BM19">
        <v>300</v>
      </c>
      <c r="BN19">
        <v>10486</v>
      </c>
      <c r="BO19">
        <v>1115.55</v>
      </c>
      <c r="BP19">
        <v>-7.6105299999999999E-3</v>
      </c>
      <c r="BQ19">
        <v>4.28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1300.08</v>
      </c>
      <c r="CC19">
        <f t="shared" ref="CC19:CC30" si="42">CB19*CD19</f>
        <v>1093.2714008984635</v>
      </c>
      <c r="CD19">
        <f t="shared" ref="CD19:CD30" si="43">($B$13*$D$11+$C$13*$D$11+$F$13*((DU19+DM19)/MAX(DU19+DM19+DV19, 0.1)*$I$11+DV19/MAX(DU19+DM19+DV19, 0.1)*$J$11))/($B$13+$C$13+$F$13)</f>
        <v>0.84092625138334842</v>
      </c>
      <c r="CE19">
        <f t="shared" ref="CE19:CE30" si="44">($B$13*$K$11+$C$13*$K$11+$F$13*((DU19+DM19)/MAX(DU19+DM19+DV19, 0.1)*$P$11+DV19/MAX(DU19+DM19+DV19, 0.1)*$Q$11))/($B$13+$C$13+$F$13)</f>
        <v>0.19185250276669716</v>
      </c>
      <c r="CF19">
        <v>1599594224</v>
      </c>
      <c r="CG19">
        <v>375.33199999999999</v>
      </c>
      <c r="CH19">
        <v>399.99299999999999</v>
      </c>
      <c r="CI19">
        <v>18.654399999999999</v>
      </c>
      <c r="CJ19">
        <v>15.238099999999999</v>
      </c>
      <c r="CK19">
        <v>341.774</v>
      </c>
      <c r="CL19">
        <v>17.4056</v>
      </c>
      <c r="CM19">
        <v>500.024</v>
      </c>
      <c r="CN19">
        <v>102.07</v>
      </c>
      <c r="CO19">
        <v>0.200076</v>
      </c>
      <c r="CP19">
        <v>23.438099999999999</v>
      </c>
      <c r="CQ19">
        <v>23.0047</v>
      </c>
      <c r="CR19">
        <v>999.9</v>
      </c>
      <c r="CS19">
        <v>0</v>
      </c>
      <c r="CT19">
        <v>0</v>
      </c>
      <c r="CU19">
        <v>9987.5</v>
      </c>
      <c r="CV19">
        <v>0</v>
      </c>
      <c r="CW19">
        <v>1.5289399999999999E-3</v>
      </c>
      <c r="CX19">
        <v>-24.661899999999999</v>
      </c>
      <c r="CY19">
        <v>382.46600000000001</v>
      </c>
      <c r="CZ19">
        <v>406.18299999999999</v>
      </c>
      <c r="DA19">
        <v>3.4163199999999998</v>
      </c>
      <c r="DB19">
        <v>399.99299999999999</v>
      </c>
      <c r="DC19">
        <v>15.238099999999999</v>
      </c>
      <c r="DD19">
        <v>1.9040600000000001</v>
      </c>
      <c r="DE19">
        <v>1.5553600000000001</v>
      </c>
      <c r="DF19">
        <v>16.668299999999999</v>
      </c>
      <c r="DG19">
        <v>13.5235</v>
      </c>
      <c r="DH19">
        <v>1300.08</v>
      </c>
      <c r="DI19">
        <v>0.96900799999999998</v>
      </c>
      <c r="DJ19">
        <v>3.0992200000000001E-2</v>
      </c>
      <c r="DK19">
        <v>0</v>
      </c>
      <c r="DL19">
        <v>817.66600000000005</v>
      </c>
      <c r="DM19">
        <v>4.9990300000000003</v>
      </c>
      <c r="DN19">
        <v>10494.8</v>
      </c>
      <c r="DO19">
        <v>10314</v>
      </c>
      <c r="DP19">
        <v>40.125</v>
      </c>
      <c r="DQ19">
        <v>42.936999999999998</v>
      </c>
      <c r="DR19">
        <v>41.625</v>
      </c>
      <c r="DS19">
        <v>41.686999999999998</v>
      </c>
      <c r="DT19">
        <v>42</v>
      </c>
      <c r="DU19">
        <v>1254.94</v>
      </c>
      <c r="DV19">
        <v>40.14</v>
      </c>
      <c r="DW19">
        <v>0</v>
      </c>
      <c r="DX19">
        <v>1192.60000014305</v>
      </c>
      <c r="DY19">
        <v>0</v>
      </c>
      <c r="DZ19">
        <v>817.64411538461502</v>
      </c>
      <c r="EA19">
        <v>0.80830769074631204</v>
      </c>
      <c r="EB19">
        <v>7.2376068515593897</v>
      </c>
      <c r="EC19">
        <v>10492.9653846154</v>
      </c>
      <c r="ED19">
        <v>15</v>
      </c>
      <c r="EE19">
        <v>1599594181</v>
      </c>
      <c r="EF19" t="s">
        <v>382</v>
      </c>
      <c r="EG19">
        <v>1599594174.5</v>
      </c>
      <c r="EH19">
        <v>1599594181</v>
      </c>
      <c r="EI19">
        <v>34</v>
      </c>
      <c r="EJ19">
        <v>6.8000000000000005E-2</v>
      </c>
      <c r="EK19">
        <v>5.0000000000000001E-3</v>
      </c>
      <c r="EL19">
        <v>33.558</v>
      </c>
      <c r="EM19">
        <v>1.2490000000000001</v>
      </c>
      <c r="EN19">
        <v>400</v>
      </c>
      <c r="EO19">
        <v>15</v>
      </c>
      <c r="EP19">
        <v>7.0000000000000007E-2</v>
      </c>
      <c r="EQ19">
        <v>0.03</v>
      </c>
      <c r="ER19">
        <v>-24.673367500000001</v>
      </c>
      <c r="ES19">
        <v>3.9765478424029298E-2</v>
      </c>
      <c r="ET19">
        <v>5.4977751806981001E-2</v>
      </c>
      <c r="EU19">
        <v>1</v>
      </c>
      <c r="EV19">
        <v>3.435457</v>
      </c>
      <c r="EW19">
        <v>-0.16186941838650201</v>
      </c>
      <c r="EX19">
        <v>1.6507166352829901E-2</v>
      </c>
      <c r="EY19">
        <v>1</v>
      </c>
      <c r="EZ19">
        <v>2</v>
      </c>
      <c r="FA19">
        <v>2</v>
      </c>
      <c r="FB19" t="s">
        <v>374</v>
      </c>
      <c r="FC19">
        <v>2.9352399999999998</v>
      </c>
      <c r="FD19">
        <v>2.8851599999999999</v>
      </c>
      <c r="FE19">
        <v>8.8777099999999998E-2</v>
      </c>
      <c r="FF19">
        <v>0.100257</v>
      </c>
      <c r="FG19">
        <v>9.5272300000000004E-2</v>
      </c>
      <c r="FH19">
        <v>8.5217299999999996E-2</v>
      </c>
      <c r="FI19">
        <v>29326.5</v>
      </c>
      <c r="FJ19">
        <v>29411.200000000001</v>
      </c>
      <c r="FK19">
        <v>29807.8</v>
      </c>
      <c r="FL19">
        <v>29815.7</v>
      </c>
      <c r="FM19">
        <v>35944.9</v>
      </c>
      <c r="FN19">
        <v>34839.4</v>
      </c>
      <c r="FO19">
        <v>43179.5</v>
      </c>
      <c r="FP19">
        <v>40870.699999999997</v>
      </c>
      <c r="FQ19">
        <v>2.1082000000000001</v>
      </c>
      <c r="FR19">
        <v>2.0413000000000001</v>
      </c>
      <c r="FS19">
        <v>6.40005E-3</v>
      </c>
      <c r="FT19">
        <v>0</v>
      </c>
      <c r="FU19">
        <v>22.8994</v>
      </c>
      <c r="FV19">
        <v>999.9</v>
      </c>
      <c r="FW19">
        <v>47.728999999999999</v>
      </c>
      <c r="FX19">
        <v>29.507000000000001</v>
      </c>
      <c r="FY19">
        <v>19.3642</v>
      </c>
      <c r="FZ19">
        <v>63.905900000000003</v>
      </c>
      <c r="GA19">
        <v>36.081699999999998</v>
      </c>
      <c r="GB19">
        <v>1</v>
      </c>
      <c r="GC19">
        <v>3.3940499999999998E-2</v>
      </c>
      <c r="GD19">
        <v>2.5430999999999999</v>
      </c>
      <c r="GE19">
        <v>20.261199999999999</v>
      </c>
      <c r="GF19">
        <v>5.2515799999999997</v>
      </c>
      <c r="GG19">
        <v>12.0427</v>
      </c>
      <c r="GH19">
        <v>5.0252499999999998</v>
      </c>
      <c r="GI19">
        <v>3.3010000000000002</v>
      </c>
      <c r="GJ19">
        <v>9999</v>
      </c>
      <c r="GK19">
        <v>999.9</v>
      </c>
      <c r="GL19">
        <v>9999</v>
      </c>
      <c r="GM19">
        <v>9999</v>
      </c>
      <c r="GN19">
        <v>1.8775900000000001</v>
      </c>
      <c r="GO19">
        <v>1.87914</v>
      </c>
      <c r="GP19">
        <v>1.87805</v>
      </c>
      <c r="GQ19">
        <v>1.87852</v>
      </c>
      <c r="GR19">
        <v>1.8800399999999999</v>
      </c>
      <c r="GS19">
        <v>1.8745400000000001</v>
      </c>
      <c r="GT19">
        <v>1.8816299999999999</v>
      </c>
      <c r="GU19">
        <v>1.8764700000000001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33.558</v>
      </c>
      <c r="HJ19">
        <v>1.2487999999999999</v>
      </c>
      <c r="HK19">
        <v>33.557699999999997</v>
      </c>
      <c r="HL19">
        <v>0</v>
      </c>
      <c r="HM19">
        <v>0</v>
      </c>
      <c r="HN19">
        <v>0</v>
      </c>
      <c r="HO19">
        <v>1.2487523809523799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0.8</v>
      </c>
      <c r="HX19">
        <v>0.7</v>
      </c>
      <c r="HY19">
        <v>2</v>
      </c>
      <c r="HZ19">
        <v>512.25599999999997</v>
      </c>
      <c r="IA19">
        <v>524.15099999999995</v>
      </c>
      <c r="IB19">
        <v>20.380199999999999</v>
      </c>
      <c r="IC19">
        <v>27.602599999999999</v>
      </c>
      <c r="ID19">
        <v>30.0002</v>
      </c>
      <c r="IE19">
        <v>27.627500000000001</v>
      </c>
      <c r="IF19">
        <v>27.609000000000002</v>
      </c>
      <c r="IG19">
        <v>18.46</v>
      </c>
      <c r="IH19">
        <v>100</v>
      </c>
      <c r="II19">
        <v>0</v>
      </c>
      <c r="IJ19">
        <v>20.3767</v>
      </c>
      <c r="IK19">
        <v>400</v>
      </c>
      <c r="IL19">
        <v>13.8772</v>
      </c>
      <c r="IM19">
        <v>101.033</v>
      </c>
      <c r="IN19">
        <v>111.30500000000001</v>
      </c>
    </row>
    <row r="20" spans="1:248" x14ac:dyDescent="0.35">
      <c r="A20">
        <v>3</v>
      </c>
      <c r="B20">
        <v>1599594328</v>
      </c>
      <c r="C20">
        <v>1296.9000000953699</v>
      </c>
      <c r="D20" t="s">
        <v>383</v>
      </c>
      <c r="E20" t="s">
        <v>384</v>
      </c>
      <c r="F20">
        <v>1599594328</v>
      </c>
      <c r="G20">
        <f t="shared" si="0"/>
        <v>2.8530532581773505E-3</v>
      </c>
      <c r="H20">
        <f t="shared" si="1"/>
        <v>19.184781347624579</v>
      </c>
      <c r="I20">
        <f t="shared" si="2"/>
        <v>375.72399999999999</v>
      </c>
      <c r="J20">
        <f t="shared" si="3"/>
        <v>273.23548448044284</v>
      </c>
      <c r="K20">
        <f t="shared" si="4"/>
        <v>27.944060495354194</v>
      </c>
      <c r="L20">
        <f t="shared" si="5"/>
        <v>38.425661313795999</v>
      </c>
      <c r="M20">
        <f t="shared" si="6"/>
        <v>0.33053417359095538</v>
      </c>
      <c r="N20">
        <f t="shared" si="7"/>
        <v>2.965514205020809</v>
      </c>
      <c r="O20">
        <f t="shared" si="8"/>
        <v>0.31134604946605271</v>
      </c>
      <c r="P20">
        <f t="shared" si="9"/>
        <v>0.19622236922338915</v>
      </c>
      <c r="Q20">
        <f t="shared" si="10"/>
        <v>177.72986153808137</v>
      </c>
      <c r="R20">
        <f t="shared" si="11"/>
        <v>23.745786446776677</v>
      </c>
      <c r="S20">
        <f t="shared" si="12"/>
        <v>23.005099999999999</v>
      </c>
      <c r="T20">
        <f t="shared" si="13"/>
        <v>2.8205922392490779</v>
      </c>
      <c r="U20">
        <f t="shared" si="14"/>
        <v>65.78030657979528</v>
      </c>
      <c r="V20">
        <f t="shared" si="15"/>
        <v>1.9050731155183001</v>
      </c>
      <c r="W20">
        <f t="shared" si="16"/>
        <v>2.896114680170025</v>
      </c>
      <c r="X20">
        <f t="shared" si="17"/>
        <v>0.91551912373077782</v>
      </c>
      <c r="Y20">
        <f t="shared" si="18"/>
        <v>-125.81964868562116</v>
      </c>
      <c r="Z20">
        <f t="shared" si="19"/>
        <v>69.914125436359171</v>
      </c>
      <c r="AA20">
        <f t="shared" si="20"/>
        <v>4.8981941096251198</v>
      </c>
      <c r="AB20">
        <f t="shared" si="21"/>
        <v>126.72253239844449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54616.729680690718</v>
      </c>
      <c r="AH20" t="s">
        <v>372</v>
      </c>
      <c r="AI20">
        <v>10481.4</v>
      </c>
      <c r="AJ20">
        <v>672.22</v>
      </c>
      <c r="AK20">
        <v>3048.83</v>
      </c>
      <c r="AL20">
        <f t="shared" si="25"/>
        <v>2376.6099999999997</v>
      </c>
      <c r="AM20">
        <f t="shared" si="26"/>
        <v>0.77951542066956825</v>
      </c>
      <c r="AN20">
        <v>-1.05630428114788</v>
      </c>
      <c r="AO20" t="s">
        <v>385</v>
      </c>
      <c r="AP20">
        <v>10487.9</v>
      </c>
      <c r="AQ20">
        <v>838.07799999999997</v>
      </c>
      <c r="AR20">
        <v>1302.1099999999999</v>
      </c>
      <c r="AS20">
        <f t="shared" si="27"/>
        <v>0.35636927755719561</v>
      </c>
      <c r="AT20">
        <v>0.5</v>
      </c>
      <c r="AU20">
        <f t="shared" si="28"/>
        <v>924.94769028707367</v>
      </c>
      <c r="AV20">
        <f t="shared" si="29"/>
        <v>19.184781347624579</v>
      </c>
      <c r="AW20">
        <f t="shared" si="30"/>
        <v>164.81147008290057</v>
      </c>
      <c r="AX20">
        <f t="shared" si="31"/>
        <v>0.54061484820790873</v>
      </c>
      <c r="AY20">
        <f t="shared" si="32"/>
        <v>2.1883492268076572E-2</v>
      </c>
      <c r="AZ20">
        <f t="shared" si="33"/>
        <v>1.3414534870325856</v>
      </c>
      <c r="BA20" t="s">
        <v>386</v>
      </c>
      <c r="BB20">
        <v>598.16999999999996</v>
      </c>
      <c r="BC20">
        <f t="shared" si="34"/>
        <v>703.93999999999994</v>
      </c>
      <c r="BD20">
        <f t="shared" si="35"/>
        <v>0.65919254481916068</v>
      </c>
      <c r="BE20">
        <f t="shared" si="36"/>
        <v>0.71275493132462275</v>
      </c>
      <c r="BF20">
        <f t="shared" si="37"/>
        <v>0.7366873581101463</v>
      </c>
      <c r="BG20">
        <f t="shared" si="38"/>
        <v>0.73496282520060097</v>
      </c>
      <c r="BH20">
        <f t="shared" si="39"/>
        <v>0.47049225076243179</v>
      </c>
      <c r="BI20">
        <f t="shared" si="40"/>
        <v>0.52950774923756816</v>
      </c>
      <c r="BJ20">
        <v>341</v>
      </c>
      <c r="BK20">
        <v>300</v>
      </c>
      <c r="BL20">
        <v>300</v>
      </c>
      <c r="BM20">
        <v>300</v>
      </c>
      <c r="BN20">
        <v>10487.9</v>
      </c>
      <c r="BO20">
        <v>1225.6300000000001</v>
      </c>
      <c r="BP20">
        <v>-7.7853999999999996E-3</v>
      </c>
      <c r="BQ20">
        <v>7.17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1099.72</v>
      </c>
      <c r="CC20">
        <f t="shared" si="42"/>
        <v>924.94769028707367</v>
      </c>
      <c r="CD20">
        <f t="shared" si="43"/>
        <v>0.84107562860280216</v>
      </c>
      <c r="CE20">
        <f t="shared" si="44"/>
        <v>0.19215125720560455</v>
      </c>
      <c r="CF20">
        <v>1599594328</v>
      </c>
      <c r="CG20">
        <v>375.72399999999999</v>
      </c>
      <c r="CH20">
        <v>400.03</v>
      </c>
      <c r="CI20">
        <v>18.627700000000001</v>
      </c>
      <c r="CJ20">
        <v>15.2681</v>
      </c>
      <c r="CK20">
        <v>342.15199999999999</v>
      </c>
      <c r="CL20">
        <v>17.3766</v>
      </c>
      <c r="CM20">
        <v>500.04300000000001</v>
      </c>
      <c r="CN20">
        <v>102.071</v>
      </c>
      <c r="CO20">
        <v>0.19997899999999999</v>
      </c>
      <c r="CP20">
        <v>23.442399999999999</v>
      </c>
      <c r="CQ20">
        <v>23.005099999999999</v>
      </c>
      <c r="CR20">
        <v>999.9</v>
      </c>
      <c r="CS20">
        <v>0</v>
      </c>
      <c r="CT20">
        <v>0</v>
      </c>
      <c r="CU20">
        <v>9999.3799999999992</v>
      </c>
      <c r="CV20">
        <v>0</v>
      </c>
      <c r="CW20">
        <v>1.5289399999999999E-3</v>
      </c>
      <c r="CX20">
        <v>-24.305800000000001</v>
      </c>
      <c r="CY20">
        <v>382.85599999999999</v>
      </c>
      <c r="CZ20">
        <v>406.23200000000003</v>
      </c>
      <c r="DA20">
        <v>3.35968</v>
      </c>
      <c r="DB20">
        <v>400.03</v>
      </c>
      <c r="DC20">
        <v>15.2681</v>
      </c>
      <c r="DD20">
        <v>1.90134</v>
      </c>
      <c r="DE20">
        <v>1.5584199999999999</v>
      </c>
      <c r="DF20">
        <v>16.645800000000001</v>
      </c>
      <c r="DG20">
        <v>13.553699999999999</v>
      </c>
      <c r="DH20">
        <v>1099.72</v>
      </c>
      <c r="DI20">
        <v>0.96398600000000001</v>
      </c>
      <c r="DJ20">
        <v>3.6014499999999998E-2</v>
      </c>
      <c r="DK20">
        <v>0</v>
      </c>
      <c r="DL20">
        <v>839.08100000000002</v>
      </c>
      <c r="DM20">
        <v>4.9990300000000003</v>
      </c>
      <c r="DN20">
        <v>9104.1200000000008</v>
      </c>
      <c r="DO20">
        <v>8704.2099999999991</v>
      </c>
      <c r="DP20">
        <v>40.125</v>
      </c>
      <c r="DQ20">
        <v>43.061999999999998</v>
      </c>
      <c r="DR20">
        <v>41.75</v>
      </c>
      <c r="DS20">
        <v>41.811999999999998</v>
      </c>
      <c r="DT20">
        <v>42.061999999999998</v>
      </c>
      <c r="DU20">
        <v>1055.3</v>
      </c>
      <c r="DV20">
        <v>39.43</v>
      </c>
      <c r="DW20">
        <v>0</v>
      </c>
      <c r="DX20">
        <v>103.299999952316</v>
      </c>
      <c r="DY20">
        <v>0</v>
      </c>
      <c r="DZ20">
        <v>838.07799999999997</v>
      </c>
      <c r="EA20">
        <v>9.2571538598014005</v>
      </c>
      <c r="EB20">
        <v>92.093077183766496</v>
      </c>
      <c r="EC20">
        <v>9096.0324000000001</v>
      </c>
      <c r="ED20">
        <v>15</v>
      </c>
      <c r="EE20">
        <v>1599594297</v>
      </c>
      <c r="EF20" t="s">
        <v>387</v>
      </c>
      <c r="EG20">
        <v>1599594293</v>
      </c>
      <c r="EH20">
        <v>1599594297</v>
      </c>
      <c r="EI20">
        <v>35</v>
      </c>
      <c r="EJ20">
        <v>1.4E-2</v>
      </c>
      <c r="EK20">
        <v>2E-3</v>
      </c>
      <c r="EL20">
        <v>33.572000000000003</v>
      </c>
      <c r="EM20">
        <v>1.2509999999999999</v>
      </c>
      <c r="EN20">
        <v>400</v>
      </c>
      <c r="EO20">
        <v>15</v>
      </c>
      <c r="EP20">
        <v>0.13</v>
      </c>
      <c r="EQ20">
        <v>0.03</v>
      </c>
      <c r="ER20">
        <v>-24.297942500000001</v>
      </c>
      <c r="ES20">
        <v>-7.5119324577852906E-2</v>
      </c>
      <c r="ET20">
        <v>6.4843576734708197E-2</v>
      </c>
      <c r="EU20">
        <v>1</v>
      </c>
      <c r="EV20">
        <v>3.3564685000000001</v>
      </c>
      <c r="EW20">
        <v>-2.27594746716752E-2</v>
      </c>
      <c r="EX20">
        <v>7.0179076475827403E-3</v>
      </c>
      <c r="EY20">
        <v>1</v>
      </c>
      <c r="EZ20">
        <v>2</v>
      </c>
      <c r="FA20">
        <v>2</v>
      </c>
      <c r="FB20" t="s">
        <v>374</v>
      </c>
      <c r="FC20">
        <v>2.9352499999999999</v>
      </c>
      <c r="FD20">
        <v>2.88517</v>
      </c>
      <c r="FE20">
        <v>8.8847999999999996E-2</v>
      </c>
      <c r="FF20">
        <v>0.100257</v>
      </c>
      <c r="FG20">
        <v>9.5150600000000002E-2</v>
      </c>
      <c r="FH20">
        <v>8.5333500000000007E-2</v>
      </c>
      <c r="FI20">
        <v>29321.599999999999</v>
      </c>
      <c r="FJ20">
        <v>29409.200000000001</v>
      </c>
      <c r="FK20">
        <v>29805.200000000001</v>
      </c>
      <c r="FL20">
        <v>29813.9</v>
      </c>
      <c r="FM20">
        <v>35946.5</v>
      </c>
      <c r="FN20">
        <v>34832.9</v>
      </c>
      <c r="FO20">
        <v>43175.5</v>
      </c>
      <c r="FP20">
        <v>40868.199999999997</v>
      </c>
      <c r="FQ20">
        <v>2.1073499999999998</v>
      </c>
      <c r="FR20">
        <v>2.0409299999999999</v>
      </c>
      <c r="FS20">
        <v>4.6342600000000003E-3</v>
      </c>
      <c r="FT20">
        <v>0</v>
      </c>
      <c r="FU20">
        <v>22.928799999999999</v>
      </c>
      <c r="FV20">
        <v>999.9</v>
      </c>
      <c r="FW20">
        <v>47.716999999999999</v>
      </c>
      <c r="FX20">
        <v>29.536999999999999</v>
      </c>
      <c r="FY20">
        <v>19.3931</v>
      </c>
      <c r="FZ20">
        <v>64.125900000000001</v>
      </c>
      <c r="GA20">
        <v>35.989600000000003</v>
      </c>
      <c r="GB20">
        <v>1</v>
      </c>
      <c r="GC20">
        <v>3.5968E-2</v>
      </c>
      <c r="GD20">
        <v>2.4643000000000002</v>
      </c>
      <c r="GE20">
        <v>20.264900000000001</v>
      </c>
      <c r="GF20">
        <v>5.25068</v>
      </c>
      <c r="GG20">
        <v>12.042</v>
      </c>
      <c r="GH20">
        <v>5.0250000000000004</v>
      </c>
      <c r="GI20">
        <v>3.3010000000000002</v>
      </c>
      <c r="GJ20">
        <v>9999</v>
      </c>
      <c r="GK20">
        <v>999.9</v>
      </c>
      <c r="GL20">
        <v>9999</v>
      </c>
      <c r="GM20">
        <v>9999</v>
      </c>
      <c r="GN20">
        <v>1.87758</v>
      </c>
      <c r="GO20">
        <v>1.8791800000000001</v>
      </c>
      <c r="GP20">
        <v>1.8780699999999999</v>
      </c>
      <c r="GQ20">
        <v>1.87853</v>
      </c>
      <c r="GR20">
        <v>1.8800399999999999</v>
      </c>
      <c r="GS20">
        <v>1.8745400000000001</v>
      </c>
      <c r="GT20">
        <v>1.8815999999999999</v>
      </c>
      <c r="GU20">
        <v>1.87649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33.572000000000003</v>
      </c>
      <c r="HJ20">
        <v>1.2511000000000001</v>
      </c>
      <c r="HK20">
        <v>33.572190476190499</v>
      </c>
      <c r="HL20">
        <v>0</v>
      </c>
      <c r="HM20">
        <v>0</v>
      </c>
      <c r="HN20">
        <v>0</v>
      </c>
      <c r="HO20">
        <v>1.2511142857142901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0.6</v>
      </c>
      <c r="HX20">
        <v>0.5</v>
      </c>
      <c r="HY20">
        <v>2</v>
      </c>
      <c r="HZ20">
        <v>511.98899999999998</v>
      </c>
      <c r="IA20">
        <v>524.18100000000004</v>
      </c>
      <c r="IB20">
        <v>20.4863</v>
      </c>
      <c r="IC20">
        <v>27.629899999999999</v>
      </c>
      <c r="ID20">
        <v>29.9999</v>
      </c>
      <c r="IE20">
        <v>27.658200000000001</v>
      </c>
      <c r="IF20">
        <v>27.638999999999999</v>
      </c>
      <c r="IG20">
        <v>18.459399999999999</v>
      </c>
      <c r="IH20">
        <v>100</v>
      </c>
      <c r="II20">
        <v>0</v>
      </c>
      <c r="IJ20">
        <v>20.498699999999999</v>
      </c>
      <c r="IK20">
        <v>400</v>
      </c>
      <c r="IL20">
        <v>14.9419</v>
      </c>
      <c r="IM20">
        <v>101.024</v>
      </c>
      <c r="IN20">
        <v>111.298</v>
      </c>
    </row>
    <row r="21" spans="1:248" x14ac:dyDescent="0.35">
      <c r="A21">
        <v>4</v>
      </c>
      <c r="B21">
        <v>1599594426</v>
      </c>
      <c r="C21">
        <v>1394.9000000953699</v>
      </c>
      <c r="D21" t="s">
        <v>388</v>
      </c>
      <c r="E21" t="s">
        <v>389</v>
      </c>
      <c r="F21">
        <v>1599594426</v>
      </c>
      <c r="G21">
        <f t="shared" si="0"/>
        <v>2.7979398133029078E-3</v>
      </c>
      <c r="H21">
        <f t="shared" si="1"/>
        <v>18.618897187513532</v>
      </c>
      <c r="I21">
        <f t="shared" si="2"/>
        <v>376.404</v>
      </c>
      <c r="J21">
        <f t="shared" si="3"/>
        <v>274.50415620199158</v>
      </c>
      <c r="K21">
        <f t="shared" si="4"/>
        <v>28.07351095733712</v>
      </c>
      <c r="L21">
        <f t="shared" si="5"/>
        <v>38.494797181175997</v>
      </c>
      <c r="M21">
        <f t="shared" si="6"/>
        <v>0.32243035118715713</v>
      </c>
      <c r="N21">
        <f t="shared" si="7"/>
        <v>2.9679178407190627</v>
      </c>
      <c r="O21">
        <f t="shared" si="8"/>
        <v>0.30415754866707351</v>
      </c>
      <c r="P21">
        <f t="shared" si="9"/>
        <v>0.191653857181043</v>
      </c>
      <c r="Q21">
        <f t="shared" si="10"/>
        <v>145.86117311676779</v>
      </c>
      <c r="R21">
        <f t="shared" si="11"/>
        <v>23.591435612502487</v>
      </c>
      <c r="S21">
        <f t="shared" si="12"/>
        <v>23.0044</v>
      </c>
      <c r="T21">
        <f t="shared" si="13"/>
        <v>2.8204727427919001</v>
      </c>
      <c r="U21">
        <f t="shared" si="14"/>
        <v>65.583441254645209</v>
      </c>
      <c r="V21">
        <f t="shared" si="15"/>
        <v>1.9014120962373997</v>
      </c>
      <c r="W21">
        <f t="shared" si="16"/>
        <v>2.8992258714431594</v>
      </c>
      <c r="X21">
        <f t="shared" si="17"/>
        <v>0.91906064655450037</v>
      </c>
      <c r="Y21">
        <f t="shared" si="18"/>
        <v>-123.38914576665823</v>
      </c>
      <c r="Z21">
        <f t="shared" si="19"/>
        <v>72.930911025428074</v>
      </c>
      <c r="AA21">
        <f t="shared" si="20"/>
        <v>5.1058548050049932</v>
      </c>
      <c r="AB21">
        <f t="shared" si="21"/>
        <v>100.50879318054261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54684.772897252871</v>
      </c>
      <c r="AH21" t="s">
        <v>372</v>
      </c>
      <c r="AI21">
        <v>10481.4</v>
      </c>
      <c r="AJ21">
        <v>672.22</v>
      </c>
      <c r="AK21">
        <v>3048.83</v>
      </c>
      <c r="AL21">
        <f t="shared" si="25"/>
        <v>2376.6099999999997</v>
      </c>
      <c r="AM21">
        <f t="shared" si="26"/>
        <v>0.77951542066956825</v>
      </c>
      <c r="AN21">
        <v>-1.05630428114788</v>
      </c>
      <c r="AO21" t="s">
        <v>390</v>
      </c>
      <c r="AP21">
        <v>10491.4</v>
      </c>
      <c r="AQ21">
        <v>873.55480769230803</v>
      </c>
      <c r="AR21">
        <v>1497.58</v>
      </c>
      <c r="AS21">
        <f t="shared" si="27"/>
        <v>0.41668905321097494</v>
      </c>
      <c r="AT21">
        <v>0.5</v>
      </c>
      <c r="AU21">
        <f t="shared" si="28"/>
        <v>757.23065996063258</v>
      </c>
      <c r="AV21">
        <f t="shared" si="29"/>
        <v>18.618897187513532</v>
      </c>
      <c r="AW21">
        <f t="shared" si="30"/>
        <v>157.76486338065885</v>
      </c>
      <c r="AX21">
        <f t="shared" si="31"/>
        <v>0.58161166682247356</v>
      </c>
      <c r="AY21">
        <f t="shared" si="32"/>
        <v>2.5983101991253629E-2</v>
      </c>
      <c r="AZ21">
        <f t="shared" si="33"/>
        <v>1.035837818346933</v>
      </c>
      <c r="BA21" t="s">
        <v>391</v>
      </c>
      <c r="BB21">
        <v>626.57000000000005</v>
      </c>
      <c r="BC21">
        <f t="shared" si="34"/>
        <v>871.00999999999988</v>
      </c>
      <c r="BD21">
        <f t="shared" si="35"/>
        <v>0.71643860840597928</v>
      </c>
      <c r="BE21">
        <f t="shared" si="36"/>
        <v>0.64041432381329844</v>
      </c>
      <c r="BF21">
        <f t="shared" si="37"/>
        <v>0.75606425354716966</v>
      </c>
      <c r="BG21">
        <f t="shared" si="38"/>
        <v>0.65271542238735014</v>
      </c>
      <c r="BH21">
        <f t="shared" si="39"/>
        <v>0.51387610132305517</v>
      </c>
      <c r="BI21">
        <f t="shared" si="40"/>
        <v>0.48612389867694483</v>
      </c>
      <c r="BJ21">
        <v>343</v>
      </c>
      <c r="BK21">
        <v>300</v>
      </c>
      <c r="BL21">
        <v>300</v>
      </c>
      <c r="BM21">
        <v>300</v>
      </c>
      <c r="BN21">
        <v>10491.4</v>
      </c>
      <c r="BO21">
        <v>1407.42</v>
      </c>
      <c r="BP21">
        <v>-7.9611500000000002E-3</v>
      </c>
      <c r="BQ21">
        <v>9.56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900.05899999999997</v>
      </c>
      <c r="CC21">
        <f t="shared" si="42"/>
        <v>757.23065996063258</v>
      </c>
      <c r="CD21">
        <f t="shared" si="43"/>
        <v>0.84131224726449327</v>
      </c>
      <c r="CE21">
        <f t="shared" si="44"/>
        <v>0.19262449452898661</v>
      </c>
      <c r="CF21">
        <v>1599594426</v>
      </c>
      <c r="CG21">
        <v>376.404</v>
      </c>
      <c r="CH21">
        <v>400.00900000000001</v>
      </c>
      <c r="CI21">
        <v>18.592099999999999</v>
      </c>
      <c r="CJ21">
        <v>15.2972</v>
      </c>
      <c r="CK21">
        <v>342.81799999999998</v>
      </c>
      <c r="CL21">
        <v>17.340900000000001</v>
      </c>
      <c r="CM21">
        <v>500.03100000000001</v>
      </c>
      <c r="CN21">
        <v>102.07</v>
      </c>
      <c r="CO21">
        <v>0.19989399999999999</v>
      </c>
      <c r="CP21">
        <v>23.4602</v>
      </c>
      <c r="CQ21">
        <v>23.0044</v>
      </c>
      <c r="CR21">
        <v>999.9</v>
      </c>
      <c r="CS21">
        <v>0</v>
      </c>
      <c r="CT21">
        <v>0</v>
      </c>
      <c r="CU21">
        <v>10013.1</v>
      </c>
      <c r="CV21">
        <v>0</v>
      </c>
      <c r="CW21">
        <v>1.5289399999999999E-3</v>
      </c>
      <c r="CX21">
        <v>-23.605399999999999</v>
      </c>
      <c r="CY21">
        <v>383.53500000000003</v>
      </c>
      <c r="CZ21">
        <v>406.22399999999999</v>
      </c>
      <c r="DA21">
        <v>3.2949199999999998</v>
      </c>
      <c r="DB21">
        <v>400.00900000000001</v>
      </c>
      <c r="DC21">
        <v>15.2972</v>
      </c>
      <c r="DD21">
        <v>1.8976900000000001</v>
      </c>
      <c r="DE21">
        <v>1.56138</v>
      </c>
      <c r="DF21">
        <v>16.615600000000001</v>
      </c>
      <c r="DG21">
        <v>13.582800000000001</v>
      </c>
      <c r="DH21">
        <v>900.05899999999997</v>
      </c>
      <c r="DI21">
        <v>0.95601199999999997</v>
      </c>
      <c r="DJ21">
        <v>4.39885E-2</v>
      </c>
      <c r="DK21">
        <v>0</v>
      </c>
      <c r="DL21">
        <v>875.52099999999996</v>
      </c>
      <c r="DM21">
        <v>4.9990300000000003</v>
      </c>
      <c r="DN21">
        <v>7757.77</v>
      </c>
      <c r="DO21">
        <v>7098.25</v>
      </c>
      <c r="DP21">
        <v>39.936999999999998</v>
      </c>
      <c r="DQ21">
        <v>43.125</v>
      </c>
      <c r="DR21">
        <v>41.75</v>
      </c>
      <c r="DS21">
        <v>41.875</v>
      </c>
      <c r="DT21">
        <v>42</v>
      </c>
      <c r="DU21">
        <v>855.69</v>
      </c>
      <c r="DV21">
        <v>39.369999999999997</v>
      </c>
      <c r="DW21">
        <v>0</v>
      </c>
      <c r="DX21">
        <v>97.400000095367403</v>
      </c>
      <c r="DY21">
        <v>0</v>
      </c>
      <c r="DZ21">
        <v>873.55480769230803</v>
      </c>
      <c r="EA21">
        <v>15.699247880918399</v>
      </c>
      <c r="EB21">
        <v>124.583248003618</v>
      </c>
      <c r="EC21">
        <v>7741.8438461538499</v>
      </c>
      <c r="ED21">
        <v>15</v>
      </c>
      <c r="EE21">
        <v>1599594394.5</v>
      </c>
      <c r="EF21" t="s">
        <v>392</v>
      </c>
      <c r="EG21">
        <v>1599594389.5</v>
      </c>
      <c r="EH21">
        <v>1599594394.5</v>
      </c>
      <c r="EI21">
        <v>36</v>
      </c>
      <c r="EJ21">
        <v>1.4E-2</v>
      </c>
      <c r="EK21">
        <v>0</v>
      </c>
      <c r="EL21">
        <v>33.585999999999999</v>
      </c>
      <c r="EM21">
        <v>1.2509999999999999</v>
      </c>
      <c r="EN21">
        <v>400</v>
      </c>
      <c r="EO21">
        <v>15</v>
      </c>
      <c r="EP21">
        <v>0.1</v>
      </c>
      <c r="EQ21">
        <v>0.04</v>
      </c>
      <c r="ER21">
        <v>-23.589882500000002</v>
      </c>
      <c r="ES21">
        <v>-7.68686679173856E-2</v>
      </c>
      <c r="ET21">
        <v>7.6214496283515801E-2</v>
      </c>
      <c r="EU21">
        <v>1</v>
      </c>
      <c r="EV21">
        <v>3.2964967500000002</v>
      </c>
      <c r="EW21">
        <v>-2.56069418386566E-2</v>
      </c>
      <c r="EX21">
        <v>3.021810208716E-3</v>
      </c>
      <c r="EY21">
        <v>1</v>
      </c>
      <c r="EZ21">
        <v>2</v>
      </c>
      <c r="FA21">
        <v>2</v>
      </c>
      <c r="FB21" t="s">
        <v>374</v>
      </c>
      <c r="FC21">
        <v>2.9352</v>
      </c>
      <c r="FD21">
        <v>2.8852000000000002</v>
      </c>
      <c r="FE21">
        <v>8.8980199999999995E-2</v>
      </c>
      <c r="FF21">
        <v>0.100247</v>
      </c>
      <c r="FG21">
        <v>9.5002799999999998E-2</v>
      </c>
      <c r="FH21">
        <v>8.54467E-2</v>
      </c>
      <c r="FI21">
        <v>29316.2</v>
      </c>
      <c r="FJ21">
        <v>29409.200000000001</v>
      </c>
      <c r="FK21">
        <v>29804.2</v>
      </c>
      <c r="FL21">
        <v>29813.599999999999</v>
      </c>
      <c r="FM21">
        <v>35950.9</v>
      </c>
      <c r="FN21">
        <v>34828</v>
      </c>
      <c r="FO21">
        <v>43173.7</v>
      </c>
      <c r="FP21">
        <v>40867.599999999999</v>
      </c>
      <c r="FQ21">
        <v>2.10737</v>
      </c>
      <c r="FR21">
        <v>2.0402300000000002</v>
      </c>
      <c r="FS21">
        <v>5.6847900000000003E-3</v>
      </c>
      <c r="FT21">
        <v>0</v>
      </c>
      <c r="FU21">
        <v>22.910900000000002</v>
      </c>
      <c r="FV21">
        <v>999.9</v>
      </c>
      <c r="FW21">
        <v>47.692999999999998</v>
      </c>
      <c r="FX21">
        <v>29.577999999999999</v>
      </c>
      <c r="FY21">
        <v>19.428699999999999</v>
      </c>
      <c r="FZ21">
        <v>63.805900000000001</v>
      </c>
      <c r="GA21">
        <v>36.330100000000002</v>
      </c>
      <c r="GB21">
        <v>1</v>
      </c>
      <c r="GC21">
        <v>3.7474599999999997E-2</v>
      </c>
      <c r="GD21">
        <v>2.5147499999999998</v>
      </c>
      <c r="GE21">
        <v>20.265899999999998</v>
      </c>
      <c r="GF21">
        <v>5.2523299999999997</v>
      </c>
      <c r="GG21">
        <v>12.0411</v>
      </c>
      <c r="GH21">
        <v>5.0254500000000002</v>
      </c>
      <c r="GI21">
        <v>3.3010000000000002</v>
      </c>
      <c r="GJ21">
        <v>9999</v>
      </c>
      <c r="GK21">
        <v>999.9</v>
      </c>
      <c r="GL21">
        <v>9999</v>
      </c>
      <c r="GM21">
        <v>9999</v>
      </c>
      <c r="GN21">
        <v>1.8775900000000001</v>
      </c>
      <c r="GO21">
        <v>1.87924</v>
      </c>
      <c r="GP21">
        <v>1.87808</v>
      </c>
      <c r="GQ21">
        <v>1.8785499999999999</v>
      </c>
      <c r="GR21">
        <v>1.8800399999999999</v>
      </c>
      <c r="GS21">
        <v>1.87463</v>
      </c>
      <c r="GT21">
        <v>1.8816900000000001</v>
      </c>
      <c r="GU21">
        <v>1.8765099999999999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33.585999999999999</v>
      </c>
      <c r="HJ21">
        <v>1.2512000000000001</v>
      </c>
      <c r="HK21">
        <v>33.586299999999902</v>
      </c>
      <c r="HL21">
        <v>0</v>
      </c>
      <c r="HM21">
        <v>0</v>
      </c>
      <c r="HN21">
        <v>0</v>
      </c>
      <c r="HO21">
        <v>1.25122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0.6</v>
      </c>
      <c r="HX21">
        <v>0.5</v>
      </c>
      <c r="HY21">
        <v>2</v>
      </c>
      <c r="HZ21">
        <v>512.19200000000001</v>
      </c>
      <c r="IA21">
        <v>523.91700000000003</v>
      </c>
      <c r="IB21">
        <v>20.64</v>
      </c>
      <c r="IC21">
        <v>27.643999999999998</v>
      </c>
      <c r="ID21">
        <v>30.0002</v>
      </c>
      <c r="IE21">
        <v>27.679200000000002</v>
      </c>
      <c r="IF21">
        <v>27.662199999999999</v>
      </c>
      <c r="IG21">
        <v>18.460599999999999</v>
      </c>
      <c r="IH21">
        <v>100</v>
      </c>
      <c r="II21">
        <v>0</v>
      </c>
      <c r="IJ21">
        <v>20.6448</v>
      </c>
      <c r="IK21">
        <v>400</v>
      </c>
      <c r="IL21">
        <v>14.775700000000001</v>
      </c>
      <c r="IM21">
        <v>101.02</v>
      </c>
      <c r="IN21">
        <v>111.297</v>
      </c>
    </row>
    <row r="22" spans="1:248" x14ac:dyDescent="0.35">
      <c r="A22">
        <v>5</v>
      </c>
      <c r="B22">
        <v>1599594531</v>
      </c>
      <c r="C22">
        <v>1499.9000000953699</v>
      </c>
      <c r="D22" t="s">
        <v>393</v>
      </c>
      <c r="E22" t="s">
        <v>394</v>
      </c>
      <c r="F22">
        <v>1599594531</v>
      </c>
      <c r="G22">
        <f t="shared" si="0"/>
        <v>2.7292619665743889E-3</v>
      </c>
      <c r="H22">
        <f t="shared" si="1"/>
        <v>17.562864850322303</v>
      </c>
      <c r="I22">
        <f t="shared" si="2"/>
        <v>377.66399999999999</v>
      </c>
      <c r="J22">
        <f t="shared" si="3"/>
        <v>278.65001953742529</v>
      </c>
      <c r="K22">
        <f t="shared" si="4"/>
        <v>28.498642345419949</v>
      </c>
      <c r="L22">
        <f t="shared" si="5"/>
        <v>38.625194717760003</v>
      </c>
      <c r="M22">
        <f t="shared" si="6"/>
        <v>0.31319399931698833</v>
      </c>
      <c r="N22">
        <f t="shared" si="7"/>
        <v>2.9675460843665178</v>
      </c>
      <c r="O22">
        <f t="shared" si="8"/>
        <v>0.29592095261030338</v>
      </c>
      <c r="P22">
        <f t="shared" si="9"/>
        <v>0.18642308096204435</v>
      </c>
      <c r="Q22">
        <f t="shared" si="10"/>
        <v>113.93386594858849</v>
      </c>
      <c r="R22">
        <f t="shared" si="11"/>
        <v>23.412964392047378</v>
      </c>
      <c r="S22">
        <f t="shared" si="12"/>
        <v>22.9863</v>
      </c>
      <c r="T22">
        <f t="shared" si="13"/>
        <v>2.8173844432292388</v>
      </c>
      <c r="U22">
        <f t="shared" si="14"/>
        <v>65.429950121565852</v>
      </c>
      <c r="V22">
        <f t="shared" si="15"/>
        <v>1.8958524892049999</v>
      </c>
      <c r="W22">
        <f t="shared" si="16"/>
        <v>2.8975300847434435</v>
      </c>
      <c r="X22">
        <f t="shared" si="17"/>
        <v>0.92153195402423882</v>
      </c>
      <c r="Y22">
        <f t="shared" si="18"/>
        <v>-120.36045272593054</v>
      </c>
      <c r="Z22">
        <f t="shared" si="19"/>
        <v>74.265661117070977</v>
      </c>
      <c r="AA22">
        <f t="shared" si="20"/>
        <v>5.1992194583546505</v>
      </c>
      <c r="AB22">
        <f t="shared" si="21"/>
        <v>73.038293798083572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54675.612933578253</v>
      </c>
      <c r="AH22" t="s">
        <v>372</v>
      </c>
      <c r="AI22">
        <v>10481.4</v>
      </c>
      <c r="AJ22">
        <v>672.22</v>
      </c>
      <c r="AK22">
        <v>3048.83</v>
      </c>
      <c r="AL22">
        <f t="shared" si="25"/>
        <v>2376.6099999999997</v>
      </c>
      <c r="AM22">
        <f t="shared" si="26"/>
        <v>0.77951542066956825</v>
      </c>
      <c r="AN22">
        <v>-1.05630428114788</v>
      </c>
      <c r="AO22" t="s">
        <v>395</v>
      </c>
      <c r="AP22">
        <v>10496.4</v>
      </c>
      <c r="AQ22">
        <v>914.94051999999999</v>
      </c>
      <c r="AR22">
        <v>1771.04</v>
      </c>
      <c r="AS22">
        <f t="shared" si="27"/>
        <v>0.48338799801246723</v>
      </c>
      <c r="AT22">
        <v>0.5</v>
      </c>
      <c r="AU22">
        <f t="shared" si="28"/>
        <v>589.11833485316617</v>
      </c>
      <c r="AV22">
        <f t="shared" si="29"/>
        <v>17.562864850322303</v>
      </c>
      <c r="AW22">
        <f t="shared" si="30"/>
        <v>142.38636623855515</v>
      </c>
      <c r="AX22">
        <f t="shared" si="31"/>
        <v>0.63089484144909203</v>
      </c>
      <c r="AY22">
        <f t="shared" si="32"/>
        <v>3.1605142854891605E-2</v>
      </c>
      <c r="AZ22">
        <f t="shared" si="33"/>
        <v>0.721491327129822</v>
      </c>
      <c r="BA22" t="s">
        <v>396</v>
      </c>
      <c r="BB22">
        <v>653.70000000000005</v>
      </c>
      <c r="BC22">
        <f t="shared" si="34"/>
        <v>1117.3399999999999</v>
      </c>
      <c r="BD22">
        <f t="shared" si="35"/>
        <v>0.7661942470510319</v>
      </c>
      <c r="BE22">
        <f t="shared" si="36"/>
        <v>0.53349505037304856</v>
      </c>
      <c r="BF22">
        <f t="shared" si="37"/>
        <v>0.77910802497224296</v>
      </c>
      <c r="BG22">
        <f t="shared" si="38"/>
        <v>0.53765237039312308</v>
      </c>
      <c r="BH22">
        <f t="shared" si="39"/>
        <v>0.54742485259835205</v>
      </c>
      <c r="BI22">
        <f t="shared" si="40"/>
        <v>0.45257514740164795</v>
      </c>
      <c r="BJ22">
        <v>345</v>
      </c>
      <c r="BK22">
        <v>300</v>
      </c>
      <c r="BL22">
        <v>300</v>
      </c>
      <c r="BM22">
        <v>300</v>
      </c>
      <c r="BN22">
        <v>10496.4</v>
      </c>
      <c r="BO22">
        <v>1678.81</v>
      </c>
      <c r="BP22">
        <v>-8.1391499999999995E-3</v>
      </c>
      <c r="BQ22">
        <v>9.18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699.91600000000005</v>
      </c>
      <c r="CC22">
        <f t="shared" si="42"/>
        <v>589.11833485316617</v>
      </c>
      <c r="CD22">
        <f t="shared" si="43"/>
        <v>0.84169862505381521</v>
      </c>
      <c r="CE22">
        <f t="shared" si="44"/>
        <v>0.19339725010763031</v>
      </c>
      <c r="CF22">
        <v>1599594531</v>
      </c>
      <c r="CG22">
        <v>377.66399999999999</v>
      </c>
      <c r="CH22">
        <v>399.97699999999998</v>
      </c>
      <c r="CI22">
        <v>18.536999999999999</v>
      </c>
      <c r="CJ22">
        <v>15.3225</v>
      </c>
      <c r="CK22">
        <v>344.03500000000003</v>
      </c>
      <c r="CL22">
        <v>17.281500000000001</v>
      </c>
      <c r="CM22">
        <v>499.98500000000001</v>
      </c>
      <c r="CN22">
        <v>102.074</v>
      </c>
      <c r="CO22">
        <v>0.199965</v>
      </c>
      <c r="CP22">
        <v>23.450500000000002</v>
      </c>
      <c r="CQ22">
        <v>22.9863</v>
      </c>
      <c r="CR22">
        <v>999.9</v>
      </c>
      <c r="CS22">
        <v>0</v>
      </c>
      <c r="CT22">
        <v>0</v>
      </c>
      <c r="CU22">
        <v>10010.6</v>
      </c>
      <c r="CV22">
        <v>0</v>
      </c>
      <c r="CW22">
        <v>1.5289399999999999E-3</v>
      </c>
      <c r="CX22">
        <v>-22.3127</v>
      </c>
      <c r="CY22">
        <v>384.79700000000003</v>
      </c>
      <c r="CZ22">
        <v>406.20100000000002</v>
      </c>
      <c r="DA22">
        <v>3.2145199999999998</v>
      </c>
      <c r="DB22">
        <v>399.97699999999998</v>
      </c>
      <c r="DC22">
        <v>15.3225</v>
      </c>
      <c r="DD22">
        <v>1.8921399999999999</v>
      </c>
      <c r="DE22">
        <v>1.56402</v>
      </c>
      <c r="DF22">
        <v>16.569500000000001</v>
      </c>
      <c r="DG22">
        <v>13.6088</v>
      </c>
      <c r="DH22">
        <v>699.91600000000005</v>
      </c>
      <c r="DI22">
        <v>0.94297200000000003</v>
      </c>
      <c r="DJ22">
        <v>5.7028000000000002E-2</v>
      </c>
      <c r="DK22">
        <v>0</v>
      </c>
      <c r="DL22">
        <v>916.87</v>
      </c>
      <c r="DM22">
        <v>4.9990300000000003</v>
      </c>
      <c r="DN22">
        <v>6301.05</v>
      </c>
      <c r="DO22">
        <v>5487.62</v>
      </c>
      <c r="DP22">
        <v>39.625</v>
      </c>
      <c r="DQ22">
        <v>43.125</v>
      </c>
      <c r="DR22">
        <v>41.686999999999998</v>
      </c>
      <c r="DS22">
        <v>41.936999999999998</v>
      </c>
      <c r="DT22">
        <v>41.811999999999998</v>
      </c>
      <c r="DU22">
        <v>655.29</v>
      </c>
      <c r="DV22">
        <v>39.630000000000003</v>
      </c>
      <c r="DW22">
        <v>0</v>
      </c>
      <c r="DX22">
        <v>104.5</v>
      </c>
      <c r="DY22">
        <v>0</v>
      </c>
      <c r="DZ22">
        <v>914.94051999999999</v>
      </c>
      <c r="EA22">
        <v>15.631769250018399</v>
      </c>
      <c r="EB22">
        <v>94.226153927426296</v>
      </c>
      <c r="EC22">
        <v>6291.2928000000002</v>
      </c>
      <c r="ED22">
        <v>15</v>
      </c>
      <c r="EE22">
        <v>1599594502.5</v>
      </c>
      <c r="EF22" t="s">
        <v>397</v>
      </c>
      <c r="EG22">
        <v>1599594489.5</v>
      </c>
      <c r="EH22">
        <v>1599594502.5</v>
      </c>
      <c r="EI22">
        <v>37</v>
      </c>
      <c r="EJ22">
        <v>4.2999999999999997E-2</v>
      </c>
      <c r="EK22">
        <v>4.0000000000000001E-3</v>
      </c>
      <c r="EL22">
        <v>33.628999999999998</v>
      </c>
      <c r="EM22">
        <v>1.2549999999999999</v>
      </c>
      <c r="EN22">
        <v>400</v>
      </c>
      <c r="EO22">
        <v>15</v>
      </c>
      <c r="EP22">
        <v>0.18</v>
      </c>
      <c r="EQ22">
        <v>0.04</v>
      </c>
      <c r="ER22">
        <v>-22.3578625</v>
      </c>
      <c r="ES22">
        <v>-7.9894559099372098E-2</v>
      </c>
      <c r="ET22">
        <v>3.5318073896377901E-2</v>
      </c>
      <c r="EU22">
        <v>1</v>
      </c>
      <c r="EV22">
        <v>3.2194247499999999</v>
      </c>
      <c r="EW22">
        <v>-3.3500825515954798E-2</v>
      </c>
      <c r="EX22">
        <v>3.5803030510698302E-3</v>
      </c>
      <c r="EY22">
        <v>1</v>
      </c>
      <c r="EZ22">
        <v>2</v>
      </c>
      <c r="FA22">
        <v>2</v>
      </c>
      <c r="FB22" t="s">
        <v>374</v>
      </c>
      <c r="FC22">
        <v>2.93506</v>
      </c>
      <c r="FD22">
        <v>2.8852500000000001</v>
      </c>
      <c r="FE22">
        <v>8.9232000000000006E-2</v>
      </c>
      <c r="FF22">
        <v>0.10024</v>
      </c>
      <c r="FG22">
        <v>9.4767000000000004E-2</v>
      </c>
      <c r="FH22">
        <v>8.5549200000000006E-2</v>
      </c>
      <c r="FI22">
        <v>29306.9</v>
      </c>
      <c r="FJ22">
        <v>29408</v>
      </c>
      <c r="FK22">
        <v>29803</v>
      </c>
      <c r="FL22">
        <v>29812.3</v>
      </c>
      <c r="FM22">
        <v>35959.1</v>
      </c>
      <c r="FN22">
        <v>34822.9</v>
      </c>
      <c r="FO22">
        <v>43172.1</v>
      </c>
      <c r="FP22">
        <v>40866.199999999997</v>
      </c>
      <c r="FQ22">
        <v>2.1067499999999999</v>
      </c>
      <c r="FR22">
        <v>2.03993</v>
      </c>
      <c r="FS22">
        <v>1.4156100000000001E-3</v>
      </c>
      <c r="FT22">
        <v>0</v>
      </c>
      <c r="FU22">
        <v>22.963000000000001</v>
      </c>
      <c r="FV22">
        <v>999.9</v>
      </c>
      <c r="FW22">
        <v>47.68</v>
      </c>
      <c r="FX22">
        <v>29.608000000000001</v>
      </c>
      <c r="FY22">
        <v>19.457000000000001</v>
      </c>
      <c r="FZ22">
        <v>63.745899999999999</v>
      </c>
      <c r="GA22">
        <v>36.277999999999999</v>
      </c>
      <c r="GB22">
        <v>1</v>
      </c>
      <c r="GC22">
        <v>3.7187499999999998E-2</v>
      </c>
      <c r="GD22">
        <v>2.2970899999999999</v>
      </c>
      <c r="GE22">
        <v>20.270600000000002</v>
      </c>
      <c r="GF22">
        <v>5.2503799999999998</v>
      </c>
      <c r="GG22">
        <v>12.0412</v>
      </c>
      <c r="GH22">
        <v>5.0253500000000004</v>
      </c>
      <c r="GI22">
        <v>3.3010000000000002</v>
      </c>
      <c r="GJ22">
        <v>9999</v>
      </c>
      <c r="GK22">
        <v>999.9</v>
      </c>
      <c r="GL22">
        <v>9999</v>
      </c>
      <c r="GM22">
        <v>9999</v>
      </c>
      <c r="GN22">
        <v>1.8775900000000001</v>
      </c>
      <c r="GO22">
        <v>1.87923</v>
      </c>
      <c r="GP22">
        <v>1.8781099999999999</v>
      </c>
      <c r="GQ22">
        <v>1.87859</v>
      </c>
      <c r="GR22">
        <v>1.8800399999999999</v>
      </c>
      <c r="GS22">
        <v>1.8746100000000001</v>
      </c>
      <c r="GT22">
        <v>1.8816999999999999</v>
      </c>
      <c r="GU22">
        <v>1.8765099999999999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33.628999999999998</v>
      </c>
      <c r="HJ22">
        <v>1.2555000000000001</v>
      </c>
      <c r="HK22">
        <v>33.629149999999903</v>
      </c>
      <c r="HL22">
        <v>0</v>
      </c>
      <c r="HM22">
        <v>0</v>
      </c>
      <c r="HN22">
        <v>0</v>
      </c>
      <c r="HO22">
        <v>1.2554799999999999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0.7</v>
      </c>
      <c r="HX22">
        <v>0.5</v>
      </c>
      <c r="HY22">
        <v>2</v>
      </c>
      <c r="HZ22">
        <v>511.96</v>
      </c>
      <c r="IA22">
        <v>523.88800000000003</v>
      </c>
      <c r="IB22">
        <v>20.732199999999999</v>
      </c>
      <c r="IC22">
        <v>27.658100000000001</v>
      </c>
      <c r="ID22">
        <v>29.9999</v>
      </c>
      <c r="IE22">
        <v>27.697900000000001</v>
      </c>
      <c r="IF22">
        <v>27.680800000000001</v>
      </c>
      <c r="IG22">
        <v>18.460999999999999</v>
      </c>
      <c r="IH22">
        <v>100</v>
      </c>
      <c r="II22">
        <v>0</v>
      </c>
      <c r="IJ22">
        <v>20.7409</v>
      </c>
      <c r="IK22">
        <v>400</v>
      </c>
      <c r="IL22">
        <v>14.072800000000001</v>
      </c>
      <c r="IM22">
        <v>101.01600000000001</v>
      </c>
      <c r="IN22">
        <v>111.29300000000001</v>
      </c>
    </row>
    <row r="23" spans="1:248" x14ac:dyDescent="0.35">
      <c r="A23">
        <v>6</v>
      </c>
      <c r="B23">
        <v>1599594640</v>
      </c>
      <c r="C23">
        <v>1608.9000000953699</v>
      </c>
      <c r="D23" t="s">
        <v>398</v>
      </c>
      <c r="E23" t="s">
        <v>399</v>
      </c>
      <c r="F23">
        <v>1599594640</v>
      </c>
      <c r="G23">
        <f t="shared" si="0"/>
        <v>2.6441155454647175E-3</v>
      </c>
      <c r="H23">
        <f t="shared" si="1"/>
        <v>16.191015037419017</v>
      </c>
      <c r="I23">
        <f t="shared" si="2"/>
        <v>379.34199999999998</v>
      </c>
      <c r="J23">
        <f t="shared" si="3"/>
        <v>284.12755156368729</v>
      </c>
      <c r="K23">
        <f t="shared" si="4"/>
        <v>29.059343088952005</v>
      </c>
      <c r="L23">
        <f t="shared" si="5"/>
        <v>38.797467072031999</v>
      </c>
      <c r="M23">
        <f t="shared" si="6"/>
        <v>0.30056910900372091</v>
      </c>
      <c r="N23">
        <f t="shared" si="7"/>
        <v>2.9707891284571524</v>
      </c>
      <c r="O23">
        <f t="shared" si="8"/>
        <v>0.2846389027826316</v>
      </c>
      <c r="P23">
        <f t="shared" si="9"/>
        <v>0.17926018997475623</v>
      </c>
      <c r="Q23">
        <f t="shared" si="10"/>
        <v>90.049395198464921</v>
      </c>
      <c r="R23">
        <f t="shared" si="11"/>
        <v>23.266849716360102</v>
      </c>
      <c r="S23">
        <f t="shared" si="12"/>
        <v>22.9864</v>
      </c>
      <c r="T23">
        <f t="shared" si="13"/>
        <v>2.817401497527547</v>
      </c>
      <c r="U23">
        <f t="shared" si="14"/>
        <v>65.312841362451877</v>
      </c>
      <c r="V23">
        <f t="shared" si="15"/>
        <v>1.8891855186639999</v>
      </c>
      <c r="W23">
        <f t="shared" si="16"/>
        <v>2.8925177335036079</v>
      </c>
      <c r="X23">
        <f t="shared" si="17"/>
        <v>0.92821597886354712</v>
      </c>
      <c r="Y23">
        <f t="shared" si="18"/>
        <v>-116.60549555499404</v>
      </c>
      <c r="Z23">
        <f t="shared" si="19"/>
        <v>69.734179293018741</v>
      </c>
      <c r="AA23">
        <f t="shared" si="20"/>
        <v>4.8759417353842549</v>
      </c>
      <c r="AB23">
        <f t="shared" si="21"/>
        <v>48.054020671873886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54777.279860594244</v>
      </c>
      <c r="AH23" t="s">
        <v>372</v>
      </c>
      <c r="AI23">
        <v>10481.4</v>
      </c>
      <c r="AJ23">
        <v>672.22</v>
      </c>
      <c r="AK23">
        <v>3048.83</v>
      </c>
      <c r="AL23">
        <f t="shared" si="25"/>
        <v>2376.6099999999997</v>
      </c>
      <c r="AM23">
        <f t="shared" si="26"/>
        <v>0.77951542066956825</v>
      </c>
      <c r="AN23">
        <v>-1.05630428114788</v>
      </c>
      <c r="AO23" t="s">
        <v>400</v>
      </c>
      <c r="AP23">
        <v>10501.1</v>
      </c>
      <c r="AQ23">
        <v>934.11011538461503</v>
      </c>
      <c r="AR23">
        <v>2043.7</v>
      </c>
      <c r="AS23">
        <f t="shared" si="27"/>
        <v>0.54293188071408971</v>
      </c>
      <c r="AT23">
        <v>0.5</v>
      </c>
      <c r="AU23">
        <f t="shared" si="28"/>
        <v>463.3594755946487</v>
      </c>
      <c r="AV23">
        <f t="shared" si="29"/>
        <v>16.191015037419017</v>
      </c>
      <c r="AW23">
        <f t="shared" si="30"/>
        <v>125.78631576564848</v>
      </c>
      <c r="AX23">
        <f t="shared" si="31"/>
        <v>0.66796985858981262</v>
      </c>
      <c r="AY23">
        <f t="shared" si="32"/>
        <v>3.7222330020191534E-2</v>
      </c>
      <c r="AZ23">
        <f t="shared" si="33"/>
        <v>0.49181876009198994</v>
      </c>
      <c r="BA23" t="s">
        <v>401</v>
      </c>
      <c r="BB23">
        <v>678.57</v>
      </c>
      <c r="BC23">
        <f t="shared" si="34"/>
        <v>1365.13</v>
      </c>
      <c r="BD23">
        <f t="shared" si="35"/>
        <v>0.81280895197921443</v>
      </c>
      <c r="BE23">
        <f t="shared" si="36"/>
        <v>0.42405896399551102</v>
      </c>
      <c r="BF23">
        <f t="shared" si="37"/>
        <v>0.80904561832136457</v>
      </c>
      <c r="BG23">
        <f t="shared" si="38"/>
        <v>0.42292593231535675</v>
      </c>
      <c r="BH23">
        <f t="shared" si="39"/>
        <v>0.59045262593847259</v>
      </c>
      <c r="BI23">
        <f t="shared" si="40"/>
        <v>0.40954737406152741</v>
      </c>
      <c r="BJ23">
        <v>347</v>
      </c>
      <c r="BK23">
        <v>300</v>
      </c>
      <c r="BL23">
        <v>300</v>
      </c>
      <c r="BM23">
        <v>300</v>
      </c>
      <c r="BN23">
        <v>10501.1</v>
      </c>
      <c r="BO23">
        <v>1944.06</v>
      </c>
      <c r="BP23">
        <v>-8.2730700000000004E-3</v>
      </c>
      <c r="BQ23">
        <v>9.26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550.197</v>
      </c>
      <c r="CC23">
        <f t="shared" si="42"/>
        <v>463.3594755946487</v>
      </c>
      <c r="CD23">
        <f t="shared" si="43"/>
        <v>0.84217012378229739</v>
      </c>
      <c r="CE23">
        <f t="shared" si="44"/>
        <v>0.19434024756459495</v>
      </c>
      <c r="CF23">
        <v>1599594640</v>
      </c>
      <c r="CG23">
        <v>379.34199999999998</v>
      </c>
      <c r="CH23">
        <v>399.97199999999998</v>
      </c>
      <c r="CI23">
        <v>18.471499999999999</v>
      </c>
      <c r="CJ23">
        <v>15.3576</v>
      </c>
      <c r="CK23">
        <v>345.75799999999998</v>
      </c>
      <c r="CL23">
        <v>17.214700000000001</v>
      </c>
      <c r="CM23">
        <v>500.06900000000002</v>
      </c>
      <c r="CN23">
        <v>102.07599999999999</v>
      </c>
      <c r="CO23">
        <v>0.19969600000000001</v>
      </c>
      <c r="CP23">
        <v>23.421800000000001</v>
      </c>
      <c r="CQ23">
        <v>22.9864</v>
      </c>
      <c r="CR23">
        <v>999.9</v>
      </c>
      <c r="CS23">
        <v>0</v>
      </c>
      <c r="CT23">
        <v>0</v>
      </c>
      <c r="CU23">
        <v>10028.799999999999</v>
      </c>
      <c r="CV23">
        <v>0</v>
      </c>
      <c r="CW23">
        <v>1.5289399999999999E-3</v>
      </c>
      <c r="CX23">
        <v>-20.629899999999999</v>
      </c>
      <c r="CY23">
        <v>386.48099999999999</v>
      </c>
      <c r="CZ23">
        <v>406.21100000000001</v>
      </c>
      <c r="DA23">
        <v>3.11388</v>
      </c>
      <c r="DB23">
        <v>399.97199999999998</v>
      </c>
      <c r="DC23">
        <v>15.3576</v>
      </c>
      <c r="DD23">
        <v>1.8854900000000001</v>
      </c>
      <c r="DE23">
        <v>1.5676399999999999</v>
      </c>
      <c r="DF23">
        <v>16.514199999999999</v>
      </c>
      <c r="DG23">
        <v>13.644299999999999</v>
      </c>
      <c r="DH23">
        <v>550.197</v>
      </c>
      <c r="DI23">
        <v>0.92700499999999997</v>
      </c>
      <c r="DJ23">
        <v>7.2995299999999999E-2</v>
      </c>
      <c r="DK23">
        <v>0</v>
      </c>
      <c r="DL23">
        <v>935.55100000000004</v>
      </c>
      <c r="DM23">
        <v>4.9990300000000003</v>
      </c>
      <c r="DN23">
        <v>5045.8100000000004</v>
      </c>
      <c r="DO23">
        <v>4282.8500000000004</v>
      </c>
      <c r="DP23">
        <v>39.311999999999998</v>
      </c>
      <c r="DQ23">
        <v>43.061999999999998</v>
      </c>
      <c r="DR23">
        <v>41.5</v>
      </c>
      <c r="DS23">
        <v>41.875</v>
      </c>
      <c r="DT23">
        <v>41.561999999999998</v>
      </c>
      <c r="DU23">
        <v>505.4</v>
      </c>
      <c r="DV23">
        <v>39.799999999999997</v>
      </c>
      <c r="DW23">
        <v>0</v>
      </c>
      <c r="DX23">
        <v>108.700000047684</v>
      </c>
      <c r="DY23">
        <v>0</v>
      </c>
      <c r="DZ23">
        <v>934.11011538461503</v>
      </c>
      <c r="EA23">
        <v>11.831965797263299</v>
      </c>
      <c r="EB23">
        <v>67.704273445317298</v>
      </c>
      <c r="EC23">
        <v>5035.46653846154</v>
      </c>
      <c r="ED23">
        <v>15</v>
      </c>
      <c r="EE23">
        <v>1599594609</v>
      </c>
      <c r="EF23" t="s">
        <v>402</v>
      </c>
      <c r="EG23">
        <v>1599594602.5</v>
      </c>
      <c r="EH23">
        <v>1599594609</v>
      </c>
      <c r="EI23">
        <v>38</v>
      </c>
      <c r="EJ23">
        <v>-4.4999999999999998E-2</v>
      </c>
      <c r="EK23">
        <v>1E-3</v>
      </c>
      <c r="EL23">
        <v>33.584000000000003</v>
      </c>
      <c r="EM23">
        <v>1.2569999999999999</v>
      </c>
      <c r="EN23">
        <v>400</v>
      </c>
      <c r="EO23">
        <v>15</v>
      </c>
      <c r="EP23">
        <v>0.18</v>
      </c>
      <c r="EQ23">
        <v>0.04</v>
      </c>
      <c r="ER23">
        <v>-20.677667499999998</v>
      </c>
      <c r="ES23">
        <v>-8.3879549718556906E-2</v>
      </c>
      <c r="ET23">
        <v>3.4950582166110002E-2</v>
      </c>
      <c r="EU23">
        <v>1</v>
      </c>
      <c r="EV23">
        <v>3.124171</v>
      </c>
      <c r="EW23">
        <v>-6.1127279549727902E-2</v>
      </c>
      <c r="EX23">
        <v>5.9527832985923302E-3</v>
      </c>
      <c r="EY23">
        <v>1</v>
      </c>
      <c r="EZ23">
        <v>2</v>
      </c>
      <c r="FA23">
        <v>2</v>
      </c>
      <c r="FB23" t="s">
        <v>374</v>
      </c>
      <c r="FC23">
        <v>2.9352399999999998</v>
      </c>
      <c r="FD23">
        <v>2.8851399999999998</v>
      </c>
      <c r="FE23">
        <v>8.9583300000000005E-2</v>
      </c>
      <c r="FF23">
        <v>0.100234</v>
      </c>
      <c r="FG23">
        <v>9.4496499999999997E-2</v>
      </c>
      <c r="FH23">
        <v>8.5687799999999995E-2</v>
      </c>
      <c r="FI23">
        <v>29293.599999999999</v>
      </c>
      <c r="FJ23">
        <v>29405.9</v>
      </c>
      <c r="FK23">
        <v>29801.200000000001</v>
      </c>
      <c r="FL23">
        <v>29810.1</v>
      </c>
      <c r="FM23">
        <v>35967.5</v>
      </c>
      <c r="FN23">
        <v>34815.1</v>
      </c>
      <c r="FO23">
        <v>43169.2</v>
      </c>
      <c r="FP23">
        <v>40863.300000000003</v>
      </c>
      <c r="FQ23">
        <v>2.1065</v>
      </c>
      <c r="FR23">
        <v>2.0391499999999998</v>
      </c>
      <c r="FS23">
        <v>-3.0174899999999998E-3</v>
      </c>
      <c r="FT23">
        <v>0</v>
      </c>
      <c r="FU23">
        <v>23.036000000000001</v>
      </c>
      <c r="FV23">
        <v>999.9</v>
      </c>
      <c r="FW23">
        <v>47.655999999999999</v>
      </c>
      <c r="FX23">
        <v>29.648</v>
      </c>
      <c r="FY23">
        <v>19.492000000000001</v>
      </c>
      <c r="FZ23">
        <v>63.465899999999998</v>
      </c>
      <c r="GA23">
        <v>35.869399999999999</v>
      </c>
      <c r="GB23">
        <v>1</v>
      </c>
      <c r="GC23">
        <v>3.9712900000000002E-2</v>
      </c>
      <c r="GD23">
        <v>2.2547199999999998</v>
      </c>
      <c r="GE23">
        <v>20.2729</v>
      </c>
      <c r="GF23">
        <v>5.2485900000000001</v>
      </c>
      <c r="GG23">
        <v>12.041700000000001</v>
      </c>
      <c r="GH23">
        <v>5.0254000000000003</v>
      </c>
      <c r="GI23">
        <v>3.3010000000000002</v>
      </c>
      <c r="GJ23">
        <v>9999</v>
      </c>
      <c r="GK23">
        <v>999.9</v>
      </c>
      <c r="GL23">
        <v>9999</v>
      </c>
      <c r="GM23">
        <v>9999</v>
      </c>
      <c r="GN23">
        <v>1.8775900000000001</v>
      </c>
      <c r="GO23">
        <v>1.8791800000000001</v>
      </c>
      <c r="GP23">
        <v>1.8780699999999999</v>
      </c>
      <c r="GQ23">
        <v>1.87853</v>
      </c>
      <c r="GR23">
        <v>1.8800399999999999</v>
      </c>
      <c r="GS23">
        <v>1.8745700000000001</v>
      </c>
      <c r="GT23">
        <v>1.88164</v>
      </c>
      <c r="GU23">
        <v>1.87649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33.584000000000003</v>
      </c>
      <c r="HJ23">
        <v>1.2567999999999999</v>
      </c>
      <c r="HK23">
        <v>33.584499999999899</v>
      </c>
      <c r="HL23">
        <v>0</v>
      </c>
      <c r="HM23">
        <v>0</v>
      </c>
      <c r="HN23">
        <v>0</v>
      </c>
      <c r="HO23">
        <v>1.25682380952381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0.6</v>
      </c>
      <c r="HX23">
        <v>0.5</v>
      </c>
      <c r="HY23">
        <v>2</v>
      </c>
      <c r="HZ23">
        <v>512.05100000000004</v>
      </c>
      <c r="IA23">
        <v>523.61800000000005</v>
      </c>
      <c r="IB23">
        <v>20.791499999999999</v>
      </c>
      <c r="IC23">
        <v>27.6889</v>
      </c>
      <c r="ID23">
        <v>30.0001</v>
      </c>
      <c r="IE23">
        <v>27.725999999999999</v>
      </c>
      <c r="IF23">
        <v>27.7088</v>
      </c>
      <c r="IG23">
        <v>18.460100000000001</v>
      </c>
      <c r="IH23">
        <v>100</v>
      </c>
      <c r="II23">
        <v>0</v>
      </c>
      <c r="IJ23">
        <v>20.799199999999999</v>
      </c>
      <c r="IK23">
        <v>400</v>
      </c>
      <c r="IL23">
        <v>14.9771</v>
      </c>
      <c r="IM23">
        <v>101.009</v>
      </c>
      <c r="IN23">
        <v>111.285</v>
      </c>
    </row>
    <row r="24" spans="1:248" x14ac:dyDescent="0.35">
      <c r="A24">
        <v>7</v>
      </c>
      <c r="B24">
        <v>1599594760.5</v>
      </c>
      <c r="C24">
        <v>1729.4000000953699</v>
      </c>
      <c r="D24" t="s">
        <v>403</v>
      </c>
      <c r="E24" t="s">
        <v>404</v>
      </c>
      <c r="F24">
        <v>1599594760.5</v>
      </c>
      <c r="G24">
        <f t="shared" si="0"/>
        <v>2.5395107367621353E-3</v>
      </c>
      <c r="H24">
        <f t="shared" si="1"/>
        <v>13.779709467551575</v>
      </c>
      <c r="I24">
        <f t="shared" si="2"/>
        <v>382.34199999999998</v>
      </c>
      <c r="J24">
        <f t="shared" si="3"/>
        <v>296.3086430485809</v>
      </c>
      <c r="K24">
        <f t="shared" si="4"/>
        <v>30.304418000495328</v>
      </c>
      <c r="L24">
        <f t="shared" si="5"/>
        <v>39.103320334957992</v>
      </c>
      <c r="M24">
        <f t="shared" si="6"/>
        <v>0.28468790221062229</v>
      </c>
      <c r="N24">
        <f t="shared" si="7"/>
        <v>2.9645546789740944</v>
      </c>
      <c r="O24">
        <f t="shared" si="8"/>
        <v>0.27032500958294176</v>
      </c>
      <c r="P24">
        <f t="shared" si="9"/>
        <v>0.17018317410403305</v>
      </c>
      <c r="Q24">
        <f t="shared" si="10"/>
        <v>66.018595004739794</v>
      </c>
      <c r="R24">
        <f t="shared" si="11"/>
        <v>23.141721479508995</v>
      </c>
      <c r="S24">
        <f t="shared" si="12"/>
        <v>22.992100000000001</v>
      </c>
      <c r="T24">
        <f t="shared" si="13"/>
        <v>2.8183737418286117</v>
      </c>
      <c r="U24">
        <f t="shared" si="14"/>
        <v>65.027768059861231</v>
      </c>
      <c r="V24">
        <f t="shared" si="15"/>
        <v>1.8796577508411998</v>
      </c>
      <c r="W24">
        <f t="shared" si="16"/>
        <v>2.890546311094182</v>
      </c>
      <c r="X24">
        <f t="shared" si="17"/>
        <v>0.93871599098741187</v>
      </c>
      <c r="Y24">
        <f t="shared" si="18"/>
        <v>-111.99242349121016</v>
      </c>
      <c r="Z24">
        <f t="shared" si="19"/>
        <v>66.870810063232753</v>
      </c>
      <c r="AA24">
        <f t="shared" si="20"/>
        <v>4.6854296821563626</v>
      </c>
      <c r="AB24">
        <f t="shared" si="21"/>
        <v>25.582411258918754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54594.176996493065</v>
      </c>
      <c r="AH24" t="s">
        <v>372</v>
      </c>
      <c r="AI24">
        <v>10481.4</v>
      </c>
      <c r="AJ24">
        <v>672.22</v>
      </c>
      <c r="AK24">
        <v>3048.83</v>
      </c>
      <c r="AL24">
        <f t="shared" si="25"/>
        <v>2376.6099999999997</v>
      </c>
      <c r="AM24">
        <f t="shared" si="26"/>
        <v>0.77951542066956825</v>
      </c>
      <c r="AN24">
        <v>-1.05630428114788</v>
      </c>
      <c r="AO24" t="s">
        <v>405</v>
      </c>
      <c r="AP24">
        <v>10505.3</v>
      </c>
      <c r="AQ24">
        <v>917.69665384615405</v>
      </c>
      <c r="AR24">
        <v>2316.9499999999998</v>
      </c>
      <c r="AS24">
        <f t="shared" si="27"/>
        <v>0.60392038937130532</v>
      </c>
      <c r="AT24">
        <v>0.5</v>
      </c>
      <c r="AU24">
        <f t="shared" si="28"/>
        <v>336.95675991110971</v>
      </c>
      <c r="AV24">
        <f t="shared" si="29"/>
        <v>13.779709467551575</v>
      </c>
      <c r="AW24">
        <f t="shared" si="30"/>
        <v>101.74752882340542</v>
      </c>
      <c r="AX24">
        <f t="shared" si="31"/>
        <v>0.69432659315047796</v>
      </c>
      <c r="AY24">
        <f t="shared" si="32"/>
        <v>4.4029429035978514E-2</v>
      </c>
      <c r="AZ24">
        <f t="shared" si="33"/>
        <v>0.31588079155786708</v>
      </c>
      <c r="BA24" t="s">
        <v>406</v>
      </c>
      <c r="BB24">
        <v>708.23</v>
      </c>
      <c r="BC24">
        <f t="shared" si="34"/>
        <v>1608.7199999999998</v>
      </c>
      <c r="BD24">
        <f t="shared" si="35"/>
        <v>0.86979296966149855</v>
      </c>
      <c r="BE24">
        <f t="shared" si="36"/>
        <v>0.31268905408869524</v>
      </c>
      <c r="BF24">
        <f t="shared" si="37"/>
        <v>0.85074957357976444</v>
      </c>
      <c r="BG24">
        <f t="shared" si="38"/>
        <v>0.30795124147420072</v>
      </c>
      <c r="BH24">
        <f t="shared" si="39"/>
        <v>0.67126045662430167</v>
      </c>
      <c r="BI24">
        <f t="shared" si="40"/>
        <v>0.32873954337569833</v>
      </c>
      <c r="BJ24">
        <v>349</v>
      </c>
      <c r="BK24">
        <v>300</v>
      </c>
      <c r="BL24">
        <v>300</v>
      </c>
      <c r="BM24">
        <v>300</v>
      </c>
      <c r="BN24">
        <v>10505.3</v>
      </c>
      <c r="BO24">
        <v>2210.5300000000002</v>
      </c>
      <c r="BP24">
        <v>-8.40721E-3</v>
      </c>
      <c r="BQ24">
        <v>8.4600000000000009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399.72899999999998</v>
      </c>
      <c r="CC24">
        <f t="shared" si="42"/>
        <v>336.95675991110971</v>
      </c>
      <c r="CD24">
        <f t="shared" si="43"/>
        <v>0.8429630072151626</v>
      </c>
      <c r="CE24">
        <f t="shared" si="44"/>
        <v>0.19592601443032545</v>
      </c>
      <c r="CF24">
        <v>1599594760.5</v>
      </c>
      <c r="CG24">
        <v>382.34199999999998</v>
      </c>
      <c r="CH24">
        <v>400.041</v>
      </c>
      <c r="CI24">
        <v>18.378799999999998</v>
      </c>
      <c r="CJ24">
        <v>15.387700000000001</v>
      </c>
      <c r="CK24">
        <v>348.69200000000001</v>
      </c>
      <c r="CL24">
        <v>17.124300000000002</v>
      </c>
      <c r="CM24">
        <v>500.05099999999999</v>
      </c>
      <c r="CN24">
        <v>102.07299999999999</v>
      </c>
      <c r="CO24">
        <v>0.20014899999999999</v>
      </c>
      <c r="CP24">
        <v>23.410499999999999</v>
      </c>
      <c r="CQ24">
        <v>22.992100000000001</v>
      </c>
      <c r="CR24">
        <v>999.9</v>
      </c>
      <c r="CS24">
        <v>0</v>
      </c>
      <c r="CT24">
        <v>0</v>
      </c>
      <c r="CU24">
        <v>9993.75</v>
      </c>
      <c r="CV24">
        <v>0</v>
      </c>
      <c r="CW24">
        <v>1.5289399999999999E-3</v>
      </c>
      <c r="CX24">
        <v>-17.699200000000001</v>
      </c>
      <c r="CY24">
        <v>389.50099999999998</v>
      </c>
      <c r="CZ24">
        <v>406.29300000000001</v>
      </c>
      <c r="DA24">
        <v>2.9911599999999998</v>
      </c>
      <c r="DB24">
        <v>400.041</v>
      </c>
      <c r="DC24">
        <v>15.387700000000001</v>
      </c>
      <c r="DD24">
        <v>1.87598</v>
      </c>
      <c r="DE24">
        <v>1.57067</v>
      </c>
      <c r="DF24">
        <v>16.434699999999999</v>
      </c>
      <c r="DG24">
        <v>13.673999999999999</v>
      </c>
      <c r="DH24">
        <v>399.72899999999998</v>
      </c>
      <c r="DI24">
        <v>0.89999099999999999</v>
      </c>
      <c r="DJ24">
        <v>0.100009</v>
      </c>
      <c r="DK24">
        <v>0</v>
      </c>
      <c r="DL24">
        <v>918.23699999999997</v>
      </c>
      <c r="DM24">
        <v>4.9990300000000003</v>
      </c>
      <c r="DN24">
        <v>3589.57</v>
      </c>
      <c r="DO24">
        <v>3073.31</v>
      </c>
      <c r="DP24">
        <v>38.811999999999998</v>
      </c>
      <c r="DQ24">
        <v>42.875</v>
      </c>
      <c r="DR24">
        <v>41.186999999999998</v>
      </c>
      <c r="DS24">
        <v>41.75</v>
      </c>
      <c r="DT24">
        <v>41.186999999999998</v>
      </c>
      <c r="DU24">
        <v>355.25</v>
      </c>
      <c r="DV24">
        <v>39.479999999999997</v>
      </c>
      <c r="DW24">
        <v>0</v>
      </c>
      <c r="DX24">
        <v>120</v>
      </c>
      <c r="DY24">
        <v>0</v>
      </c>
      <c r="DZ24">
        <v>917.69665384615405</v>
      </c>
      <c r="EA24">
        <v>6.2386666702080902</v>
      </c>
      <c r="EB24">
        <v>22.185641096496401</v>
      </c>
      <c r="EC24">
        <v>3589.3649999999998</v>
      </c>
      <c r="ED24">
        <v>15</v>
      </c>
      <c r="EE24">
        <v>1599594708.5</v>
      </c>
      <c r="EF24" t="s">
        <v>407</v>
      </c>
      <c r="EG24">
        <v>1599594705.5</v>
      </c>
      <c r="EH24">
        <v>1599594708.5</v>
      </c>
      <c r="EI24">
        <v>39</v>
      </c>
      <c r="EJ24">
        <v>6.5000000000000002E-2</v>
      </c>
      <c r="EK24">
        <v>-2E-3</v>
      </c>
      <c r="EL24">
        <v>33.65</v>
      </c>
      <c r="EM24">
        <v>1.254</v>
      </c>
      <c r="EN24">
        <v>400</v>
      </c>
      <c r="EO24">
        <v>15</v>
      </c>
      <c r="EP24">
        <v>0.1</v>
      </c>
      <c r="EQ24">
        <v>0.05</v>
      </c>
      <c r="ER24">
        <v>-17.651209999999999</v>
      </c>
      <c r="ES24">
        <v>-0.15677673545962001</v>
      </c>
      <c r="ET24">
        <v>2.4278393686568499E-2</v>
      </c>
      <c r="EU24">
        <v>0</v>
      </c>
      <c r="EV24">
        <v>3.00235925</v>
      </c>
      <c r="EW24">
        <v>-6.3814446529082205E-2</v>
      </c>
      <c r="EX24">
        <v>6.2325229191315598E-3</v>
      </c>
      <c r="EY24">
        <v>1</v>
      </c>
      <c r="EZ24">
        <v>1</v>
      </c>
      <c r="FA24">
        <v>2</v>
      </c>
      <c r="FB24" t="s">
        <v>408</v>
      </c>
      <c r="FC24">
        <v>2.9351699999999998</v>
      </c>
      <c r="FD24">
        <v>2.8852899999999999</v>
      </c>
      <c r="FE24">
        <v>9.0180899999999994E-2</v>
      </c>
      <c r="FF24">
        <v>0.10023799999999999</v>
      </c>
      <c r="FG24">
        <v>9.4128699999999996E-2</v>
      </c>
      <c r="FH24">
        <v>8.5802600000000007E-2</v>
      </c>
      <c r="FI24">
        <v>29273.3</v>
      </c>
      <c r="FJ24">
        <v>29403.4</v>
      </c>
      <c r="FK24">
        <v>29800.3</v>
      </c>
      <c r="FL24">
        <v>29807.9</v>
      </c>
      <c r="FM24">
        <v>35981.300000000003</v>
      </c>
      <c r="FN24">
        <v>34808</v>
      </c>
      <c r="FO24">
        <v>43168</v>
      </c>
      <c r="FP24">
        <v>40860.1</v>
      </c>
      <c r="FQ24">
        <v>2.1064500000000002</v>
      </c>
      <c r="FR24">
        <v>2.0387300000000002</v>
      </c>
      <c r="FS24">
        <v>-2.9169E-3</v>
      </c>
      <c r="FT24">
        <v>0</v>
      </c>
      <c r="FU24">
        <v>23.040199999999999</v>
      </c>
      <c r="FV24">
        <v>999.9</v>
      </c>
      <c r="FW24">
        <v>47.643999999999998</v>
      </c>
      <c r="FX24">
        <v>29.698</v>
      </c>
      <c r="FY24">
        <v>19.543399999999998</v>
      </c>
      <c r="FZ24">
        <v>63.915900000000001</v>
      </c>
      <c r="GA24">
        <v>36.326099999999997</v>
      </c>
      <c r="GB24">
        <v>1</v>
      </c>
      <c r="GC24">
        <v>4.05615E-2</v>
      </c>
      <c r="GD24">
        <v>2.1619899999999999</v>
      </c>
      <c r="GE24">
        <v>20.275300000000001</v>
      </c>
      <c r="GF24">
        <v>5.2511299999999999</v>
      </c>
      <c r="GG24">
        <v>12.042299999999999</v>
      </c>
      <c r="GH24">
        <v>5.0245499999999996</v>
      </c>
      <c r="GI24">
        <v>3.3010000000000002</v>
      </c>
      <c r="GJ24">
        <v>9999</v>
      </c>
      <c r="GK24">
        <v>999.9</v>
      </c>
      <c r="GL24">
        <v>9999</v>
      </c>
      <c r="GM24">
        <v>9999</v>
      </c>
      <c r="GN24">
        <v>1.8775900000000001</v>
      </c>
      <c r="GO24">
        <v>1.8792500000000001</v>
      </c>
      <c r="GP24">
        <v>1.87809</v>
      </c>
      <c r="GQ24">
        <v>1.8785400000000001</v>
      </c>
      <c r="GR24">
        <v>1.8800399999999999</v>
      </c>
      <c r="GS24">
        <v>1.8746400000000001</v>
      </c>
      <c r="GT24">
        <v>1.8816999999999999</v>
      </c>
      <c r="GU24">
        <v>1.87653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33.65</v>
      </c>
      <c r="HJ24">
        <v>1.2544999999999999</v>
      </c>
      <c r="HK24">
        <v>33.649899999999903</v>
      </c>
      <c r="HL24">
        <v>0</v>
      </c>
      <c r="HM24">
        <v>0</v>
      </c>
      <c r="HN24">
        <v>0</v>
      </c>
      <c r="HO24">
        <v>1.2544850000000001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0.9</v>
      </c>
      <c r="HX24">
        <v>0.9</v>
      </c>
      <c r="HY24">
        <v>2</v>
      </c>
      <c r="HZ24">
        <v>512.23599999999999</v>
      </c>
      <c r="IA24">
        <v>523.56799999999998</v>
      </c>
      <c r="IB24">
        <v>20.9282</v>
      </c>
      <c r="IC24">
        <v>27.712199999999999</v>
      </c>
      <c r="ID24">
        <v>30.0001</v>
      </c>
      <c r="IE24">
        <v>27.750499999999999</v>
      </c>
      <c r="IF24">
        <v>27.734400000000001</v>
      </c>
      <c r="IG24">
        <v>18.459499999999998</v>
      </c>
      <c r="IH24">
        <v>100</v>
      </c>
      <c r="II24">
        <v>0</v>
      </c>
      <c r="IJ24">
        <v>20.935500000000001</v>
      </c>
      <c r="IK24">
        <v>400</v>
      </c>
      <c r="IL24">
        <v>15.003299999999999</v>
      </c>
      <c r="IM24">
        <v>101.00700000000001</v>
      </c>
      <c r="IN24">
        <v>111.276</v>
      </c>
    </row>
    <row r="25" spans="1:248" x14ac:dyDescent="0.35">
      <c r="A25">
        <v>8</v>
      </c>
      <c r="B25">
        <v>1599594881</v>
      </c>
      <c r="C25">
        <v>1849.9000000953699</v>
      </c>
      <c r="D25" t="s">
        <v>409</v>
      </c>
      <c r="E25" t="s">
        <v>410</v>
      </c>
      <c r="F25">
        <v>1599594881</v>
      </c>
      <c r="G25">
        <f t="shared" si="0"/>
        <v>2.4147428970194653E-3</v>
      </c>
      <c r="H25">
        <f t="shared" si="1"/>
        <v>9.7415494886074008</v>
      </c>
      <c r="I25">
        <f t="shared" si="2"/>
        <v>387.2</v>
      </c>
      <c r="J25">
        <f t="shared" si="3"/>
        <v>320.79344893866136</v>
      </c>
      <c r="K25">
        <f t="shared" si="4"/>
        <v>32.809112136574612</v>
      </c>
      <c r="L25">
        <f t="shared" si="5"/>
        <v>39.600834310400003</v>
      </c>
      <c r="M25">
        <f t="shared" si="6"/>
        <v>0.26616453895990566</v>
      </c>
      <c r="N25">
        <f t="shared" si="7"/>
        <v>2.9678985235298256</v>
      </c>
      <c r="O25">
        <f t="shared" si="8"/>
        <v>0.25357893824771294</v>
      </c>
      <c r="P25">
        <f t="shared" si="9"/>
        <v>0.15956800037394203</v>
      </c>
      <c r="Q25">
        <f t="shared" si="10"/>
        <v>41.31172500810505</v>
      </c>
      <c r="R25">
        <f t="shared" si="11"/>
        <v>23.02024361884504</v>
      </c>
      <c r="S25">
        <f t="shared" si="12"/>
        <v>22.995000000000001</v>
      </c>
      <c r="T25">
        <f t="shared" si="13"/>
        <v>2.818868505080506</v>
      </c>
      <c r="U25">
        <f t="shared" si="14"/>
        <v>64.636048899490106</v>
      </c>
      <c r="V25">
        <f t="shared" si="15"/>
        <v>1.8672529756504002</v>
      </c>
      <c r="W25">
        <f t="shared" si="16"/>
        <v>2.8888723977451076</v>
      </c>
      <c r="X25">
        <f t="shared" si="17"/>
        <v>0.95161552943010586</v>
      </c>
      <c r="Y25">
        <f t="shared" si="18"/>
        <v>-106.49016175855841</v>
      </c>
      <c r="Z25">
        <f t="shared" si="19"/>
        <v>64.946169616899027</v>
      </c>
      <c r="AA25">
        <f t="shared" si="20"/>
        <v>4.5452947538100448</v>
      </c>
      <c r="AB25">
        <f t="shared" si="21"/>
        <v>4.3130276202557098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54695.250192629515</v>
      </c>
      <c r="AH25" t="s">
        <v>372</v>
      </c>
      <c r="AI25">
        <v>10481.4</v>
      </c>
      <c r="AJ25">
        <v>672.22</v>
      </c>
      <c r="AK25">
        <v>3048.83</v>
      </c>
      <c r="AL25">
        <f t="shared" si="25"/>
        <v>2376.6099999999997</v>
      </c>
      <c r="AM25">
        <f t="shared" si="26"/>
        <v>0.77951542066956825</v>
      </c>
      <c r="AN25">
        <v>-1.05630428114788</v>
      </c>
      <c r="AO25" t="s">
        <v>411</v>
      </c>
      <c r="AP25">
        <v>10493.9</v>
      </c>
      <c r="AQ25">
        <v>862.67203846153802</v>
      </c>
      <c r="AR25">
        <v>2537.14</v>
      </c>
      <c r="AS25">
        <f t="shared" si="27"/>
        <v>0.65998248482088573</v>
      </c>
      <c r="AT25">
        <v>0.5</v>
      </c>
      <c r="AU25">
        <f t="shared" si="28"/>
        <v>210.91110284825453</v>
      </c>
      <c r="AV25">
        <f t="shared" si="29"/>
        <v>9.7415494886074008</v>
      </c>
      <c r="AW25">
        <f t="shared" si="30"/>
        <v>69.598816867052207</v>
      </c>
      <c r="AX25">
        <f t="shared" si="31"/>
        <v>0.71748898365876534</v>
      </c>
      <c r="AY25">
        <f t="shared" si="32"/>
        <v>5.1196232080413892E-2</v>
      </c>
      <c r="AZ25">
        <f t="shared" si="33"/>
        <v>0.20167984423405885</v>
      </c>
      <c r="BA25" t="s">
        <v>412</v>
      </c>
      <c r="BB25">
        <v>716.77</v>
      </c>
      <c r="BC25">
        <f t="shared" si="34"/>
        <v>1820.37</v>
      </c>
      <c r="BD25">
        <f t="shared" si="35"/>
        <v>0.91985033896321189</v>
      </c>
      <c r="BE25">
        <f t="shared" si="36"/>
        <v>0.21941545243261326</v>
      </c>
      <c r="BF25">
        <f t="shared" si="37"/>
        <v>0.89787656389467752</v>
      </c>
      <c r="BG25">
        <f t="shared" si="38"/>
        <v>0.2153024686423099</v>
      </c>
      <c r="BH25">
        <f t="shared" si="39"/>
        <v>0.76427784611458349</v>
      </c>
      <c r="BI25">
        <f t="shared" si="40"/>
        <v>0.23572215388541651</v>
      </c>
      <c r="BJ25">
        <v>351</v>
      </c>
      <c r="BK25">
        <v>300</v>
      </c>
      <c r="BL25">
        <v>300</v>
      </c>
      <c r="BM25">
        <v>300</v>
      </c>
      <c r="BN25">
        <v>10493.9</v>
      </c>
      <c r="BO25">
        <v>2399.86</v>
      </c>
      <c r="BP25">
        <v>-8.5284100000000002E-3</v>
      </c>
      <c r="BQ25">
        <v>18.940000000000001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250.21</v>
      </c>
      <c r="CC25">
        <f t="shared" si="42"/>
        <v>210.91110284825453</v>
      </c>
      <c r="CD25">
        <f t="shared" si="43"/>
        <v>0.84293634486333291</v>
      </c>
      <c r="CE25">
        <f t="shared" si="44"/>
        <v>0.19587268972666574</v>
      </c>
      <c r="CF25">
        <v>1599594881</v>
      </c>
      <c r="CG25">
        <v>387.2</v>
      </c>
      <c r="CH25">
        <v>400.01100000000002</v>
      </c>
      <c r="CI25">
        <v>18.257200000000001</v>
      </c>
      <c r="CJ25">
        <v>15.412599999999999</v>
      </c>
      <c r="CK25">
        <v>353.58699999999999</v>
      </c>
      <c r="CL25">
        <v>17.000299999999999</v>
      </c>
      <c r="CM25">
        <v>500.03300000000002</v>
      </c>
      <c r="CN25">
        <v>102.075</v>
      </c>
      <c r="CO25">
        <v>0.199882</v>
      </c>
      <c r="CP25">
        <v>23.4009</v>
      </c>
      <c r="CQ25">
        <v>22.995000000000001</v>
      </c>
      <c r="CR25">
        <v>999.9</v>
      </c>
      <c r="CS25">
        <v>0</v>
      </c>
      <c r="CT25">
        <v>0</v>
      </c>
      <c r="CU25">
        <v>10012.5</v>
      </c>
      <c r="CV25">
        <v>0</v>
      </c>
      <c r="CW25">
        <v>1.5289399999999999E-3</v>
      </c>
      <c r="CX25">
        <v>-12.811500000000001</v>
      </c>
      <c r="CY25">
        <v>394.4</v>
      </c>
      <c r="CZ25">
        <v>406.27300000000002</v>
      </c>
      <c r="DA25">
        <v>2.8445999999999998</v>
      </c>
      <c r="DB25">
        <v>400.01100000000002</v>
      </c>
      <c r="DC25">
        <v>15.412599999999999</v>
      </c>
      <c r="DD25">
        <v>1.86361</v>
      </c>
      <c r="DE25">
        <v>1.57325</v>
      </c>
      <c r="DF25">
        <v>16.3308</v>
      </c>
      <c r="DG25">
        <v>13.699199999999999</v>
      </c>
      <c r="DH25">
        <v>250.21</v>
      </c>
      <c r="DI25">
        <v>0.900119</v>
      </c>
      <c r="DJ25">
        <v>9.98811E-2</v>
      </c>
      <c r="DK25">
        <v>0</v>
      </c>
      <c r="DL25">
        <v>862.8</v>
      </c>
      <c r="DM25">
        <v>4.9990300000000003</v>
      </c>
      <c r="DN25">
        <v>2113.2800000000002</v>
      </c>
      <c r="DO25">
        <v>1909.26</v>
      </c>
      <c r="DP25">
        <v>38.311999999999998</v>
      </c>
      <c r="DQ25">
        <v>42.686999999999998</v>
      </c>
      <c r="DR25">
        <v>40.811999999999998</v>
      </c>
      <c r="DS25">
        <v>41.561999999999998</v>
      </c>
      <c r="DT25">
        <v>40.811999999999998</v>
      </c>
      <c r="DU25">
        <v>220.72</v>
      </c>
      <c r="DV25">
        <v>24.49</v>
      </c>
      <c r="DW25">
        <v>0</v>
      </c>
      <c r="DX25">
        <v>120.200000047684</v>
      </c>
      <c r="DY25">
        <v>0</v>
      </c>
      <c r="DZ25">
        <v>862.67203846153802</v>
      </c>
      <c r="EA25">
        <v>0.61343589077369498</v>
      </c>
      <c r="EB25">
        <v>1.146324807334</v>
      </c>
      <c r="EC25">
        <v>2111.2219230769201</v>
      </c>
      <c r="ED25">
        <v>15</v>
      </c>
      <c r="EE25">
        <v>1599594836</v>
      </c>
      <c r="EF25" t="s">
        <v>413</v>
      </c>
      <c r="EG25">
        <v>1599594829.5</v>
      </c>
      <c r="EH25">
        <v>1599594836</v>
      </c>
      <c r="EI25">
        <v>40</v>
      </c>
      <c r="EJ25">
        <v>-3.7999999999999999E-2</v>
      </c>
      <c r="EK25">
        <v>2E-3</v>
      </c>
      <c r="EL25">
        <v>33.612000000000002</v>
      </c>
      <c r="EM25">
        <v>1.2569999999999999</v>
      </c>
      <c r="EN25">
        <v>400</v>
      </c>
      <c r="EO25">
        <v>15</v>
      </c>
      <c r="EP25">
        <v>0.21</v>
      </c>
      <c r="EQ25">
        <v>0.04</v>
      </c>
      <c r="ER25">
        <v>-12.7191125</v>
      </c>
      <c r="ES25">
        <v>-0.46587804878047201</v>
      </c>
      <c r="ET25">
        <v>5.0917831785632903E-2</v>
      </c>
      <c r="EU25">
        <v>0</v>
      </c>
      <c r="EV25">
        <v>2.8620047500000001</v>
      </c>
      <c r="EW25">
        <v>-8.7338949343342104E-2</v>
      </c>
      <c r="EX25">
        <v>8.5490294734256195E-3</v>
      </c>
      <c r="EY25">
        <v>1</v>
      </c>
      <c r="EZ25">
        <v>1</v>
      </c>
      <c r="FA25">
        <v>2</v>
      </c>
      <c r="FB25" t="s">
        <v>408</v>
      </c>
      <c r="FC25">
        <v>2.9351099999999999</v>
      </c>
      <c r="FD25">
        <v>2.8851900000000001</v>
      </c>
      <c r="FE25">
        <v>9.1183899999999998E-2</v>
      </c>
      <c r="FF25">
        <v>0.10023</v>
      </c>
      <c r="FG25">
        <v>9.3631699999999998E-2</v>
      </c>
      <c r="FH25">
        <v>8.59018E-2</v>
      </c>
      <c r="FI25">
        <v>29238.5</v>
      </c>
      <c r="FJ25">
        <v>29402.7</v>
      </c>
      <c r="FK25">
        <v>29797.8</v>
      </c>
      <c r="FL25">
        <v>29807.1</v>
      </c>
      <c r="FM25">
        <v>35998.300000000003</v>
      </c>
      <c r="FN25">
        <v>34803.300000000003</v>
      </c>
      <c r="FO25">
        <v>43164.5</v>
      </c>
      <c r="FP25">
        <v>40859.1</v>
      </c>
      <c r="FQ25">
        <v>2.1059999999999999</v>
      </c>
      <c r="FR25">
        <v>2.0381999999999998</v>
      </c>
      <c r="FS25">
        <v>-3.3974600000000001E-3</v>
      </c>
      <c r="FT25">
        <v>0</v>
      </c>
      <c r="FU25">
        <v>23.050999999999998</v>
      </c>
      <c r="FV25">
        <v>999.9</v>
      </c>
      <c r="FW25">
        <v>47.588999999999999</v>
      </c>
      <c r="FX25">
        <v>29.748999999999999</v>
      </c>
      <c r="FY25">
        <v>19.5791</v>
      </c>
      <c r="FZ25">
        <v>63.786000000000001</v>
      </c>
      <c r="GA25">
        <v>36.173900000000003</v>
      </c>
      <c r="GB25">
        <v>1</v>
      </c>
      <c r="GC25">
        <v>4.2312000000000002E-2</v>
      </c>
      <c r="GD25">
        <v>2.2446000000000002</v>
      </c>
      <c r="GE25">
        <v>20.275600000000001</v>
      </c>
      <c r="GF25">
        <v>5.2517300000000002</v>
      </c>
      <c r="GG25">
        <v>12.0433</v>
      </c>
      <c r="GH25">
        <v>5.0248499999999998</v>
      </c>
      <c r="GI25">
        <v>3.3010000000000002</v>
      </c>
      <c r="GJ25">
        <v>9999</v>
      </c>
      <c r="GK25">
        <v>999.9</v>
      </c>
      <c r="GL25">
        <v>9999</v>
      </c>
      <c r="GM25">
        <v>9999</v>
      </c>
      <c r="GN25">
        <v>1.8775900000000001</v>
      </c>
      <c r="GO25">
        <v>1.8792500000000001</v>
      </c>
      <c r="GP25">
        <v>1.8781000000000001</v>
      </c>
      <c r="GQ25">
        <v>1.87859</v>
      </c>
      <c r="GR25">
        <v>1.8800399999999999</v>
      </c>
      <c r="GS25">
        <v>1.87466</v>
      </c>
      <c r="GT25">
        <v>1.8816999999999999</v>
      </c>
      <c r="GU25">
        <v>1.87653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33.613</v>
      </c>
      <c r="HJ25">
        <v>1.2568999999999999</v>
      </c>
      <c r="HK25">
        <v>33.612428571428602</v>
      </c>
      <c r="HL25">
        <v>0</v>
      </c>
      <c r="HM25">
        <v>0</v>
      </c>
      <c r="HN25">
        <v>0</v>
      </c>
      <c r="HO25">
        <v>1.256875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0.9</v>
      </c>
      <c r="HX25">
        <v>0.8</v>
      </c>
      <c r="HY25">
        <v>2</v>
      </c>
      <c r="HZ25">
        <v>512.10699999999997</v>
      </c>
      <c r="IA25">
        <v>523.38300000000004</v>
      </c>
      <c r="IB25">
        <v>21.024999999999999</v>
      </c>
      <c r="IC25">
        <v>27.724</v>
      </c>
      <c r="ID25">
        <v>30.0002</v>
      </c>
      <c r="IE25">
        <v>27.7682</v>
      </c>
      <c r="IF25">
        <v>27.7531</v>
      </c>
      <c r="IG25">
        <v>18.458300000000001</v>
      </c>
      <c r="IH25">
        <v>100</v>
      </c>
      <c r="II25">
        <v>0</v>
      </c>
      <c r="IJ25">
        <v>21.0303</v>
      </c>
      <c r="IK25">
        <v>400</v>
      </c>
      <c r="IL25">
        <v>14.653</v>
      </c>
      <c r="IM25">
        <v>100.998</v>
      </c>
      <c r="IN25">
        <v>111.273</v>
      </c>
    </row>
    <row r="26" spans="1:248" x14ac:dyDescent="0.35">
      <c r="A26">
        <v>9</v>
      </c>
      <c r="B26">
        <v>1599595001.5</v>
      </c>
      <c r="C26">
        <v>1970.4000000953699</v>
      </c>
      <c r="D26" t="s">
        <v>414</v>
      </c>
      <c r="E26" t="s">
        <v>415</v>
      </c>
      <c r="F26">
        <v>1599595001.5</v>
      </c>
      <c r="G26">
        <f t="shared" si="0"/>
        <v>2.274312284691609E-3</v>
      </c>
      <c r="H26">
        <f t="shared" si="1"/>
        <v>5.8932759787839553</v>
      </c>
      <c r="I26">
        <f t="shared" si="2"/>
        <v>391.84399999999999</v>
      </c>
      <c r="J26">
        <f t="shared" si="3"/>
        <v>346.30185714697029</v>
      </c>
      <c r="K26">
        <f t="shared" si="4"/>
        <v>35.416280195063074</v>
      </c>
      <c r="L26">
        <f t="shared" si="5"/>
        <v>40.073873732835992</v>
      </c>
      <c r="M26">
        <f t="shared" si="6"/>
        <v>0.24582607965395278</v>
      </c>
      <c r="N26">
        <f t="shared" si="7"/>
        <v>2.9675827204425227</v>
      </c>
      <c r="O26">
        <f t="shared" si="8"/>
        <v>0.23504745660849141</v>
      </c>
      <c r="P26">
        <f t="shared" si="9"/>
        <v>0.14783369100380064</v>
      </c>
      <c r="Q26">
        <f t="shared" si="10"/>
        <v>24.80118693302947</v>
      </c>
      <c r="R26">
        <f t="shared" si="11"/>
        <v>22.921531795735504</v>
      </c>
      <c r="S26">
        <f t="shared" si="12"/>
        <v>23.004200000000001</v>
      </c>
      <c r="T26">
        <f t="shared" si="13"/>
        <v>2.8204386017604581</v>
      </c>
      <c r="U26">
        <f t="shared" si="14"/>
        <v>64.308489632335323</v>
      </c>
      <c r="V26">
        <f t="shared" si="15"/>
        <v>1.8534897831714998</v>
      </c>
      <c r="W26">
        <f t="shared" si="16"/>
        <v>2.8821852196627171</v>
      </c>
      <c r="X26">
        <f t="shared" si="17"/>
        <v>0.96694881858895831</v>
      </c>
      <c r="Y26">
        <f t="shared" si="18"/>
        <v>-100.29717175489995</v>
      </c>
      <c r="Z26">
        <f t="shared" si="19"/>
        <v>57.323814921457362</v>
      </c>
      <c r="AA26">
        <f t="shared" si="20"/>
        <v>4.0116731431212367</v>
      </c>
      <c r="AB26">
        <f t="shared" si="21"/>
        <v>-14.160496757291874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54692.847806756959</v>
      </c>
      <c r="AH26" t="s">
        <v>372</v>
      </c>
      <c r="AI26">
        <v>10481.4</v>
      </c>
      <c r="AJ26">
        <v>672.22</v>
      </c>
      <c r="AK26">
        <v>3048.83</v>
      </c>
      <c r="AL26">
        <f t="shared" si="25"/>
        <v>2376.6099999999997</v>
      </c>
      <c r="AM26">
        <f t="shared" si="26"/>
        <v>0.77951542066956825</v>
      </c>
      <c r="AN26">
        <v>-1.05630428114788</v>
      </c>
      <c r="AO26" t="s">
        <v>416</v>
      </c>
      <c r="AP26">
        <v>10486.5</v>
      </c>
      <c r="AQ26">
        <v>814.40247999999997</v>
      </c>
      <c r="AR26">
        <v>2691.36</v>
      </c>
      <c r="AS26">
        <f t="shared" si="27"/>
        <v>0.69740113548540517</v>
      </c>
      <c r="AT26">
        <v>0.5</v>
      </c>
      <c r="AU26">
        <f t="shared" si="28"/>
        <v>126.65688863373069</v>
      </c>
      <c r="AV26">
        <f t="shared" si="29"/>
        <v>5.8932759787839553</v>
      </c>
      <c r="AW26">
        <f t="shared" si="30"/>
        <v>44.165328975106142</v>
      </c>
      <c r="AX26">
        <f t="shared" si="31"/>
        <v>0.73221716901492184</v>
      </c>
      <c r="AY26">
        <f t="shared" si="32"/>
        <v>5.486934295400854E-2</v>
      </c>
      <c r="AZ26">
        <f t="shared" si="33"/>
        <v>0.13282132453480761</v>
      </c>
      <c r="BA26" t="s">
        <v>417</v>
      </c>
      <c r="BB26">
        <v>720.7</v>
      </c>
      <c r="BC26">
        <f t="shared" si="34"/>
        <v>1970.66</v>
      </c>
      <c r="BD26">
        <f t="shared" si="35"/>
        <v>0.95245121938842825</v>
      </c>
      <c r="BE26">
        <f t="shared" si="36"/>
        <v>0.1535438313152615</v>
      </c>
      <c r="BF26">
        <f t="shared" si="37"/>
        <v>0.92958265400120843</v>
      </c>
      <c r="BG26">
        <f t="shared" si="38"/>
        <v>0.15041172089657109</v>
      </c>
      <c r="BH26">
        <f t="shared" si="39"/>
        <v>0.84286530391366232</v>
      </c>
      <c r="BI26">
        <f t="shared" si="40"/>
        <v>0.15713469608633768</v>
      </c>
      <c r="BJ26">
        <v>353</v>
      </c>
      <c r="BK26">
        <v>300</v>
      </c>
      <c r="BL26">
        <v>300</v>
      </c>
      <c r="BM26">
        <v>300</v>
      </c>
      <c r="BN26">
        <v>10486.5</v>
      </c>
      <c r="BO26">
        <v>2528.17</v>
      </c>
      <c r="BP26">
        <v>-8.6095500000000005E-3</v>
      </c>
      <c r="BQ26">
        <v>31.73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150.262</v>
      </c>
      <c r="CC26">
        <f t="shared" si="42"/>
        <v>126.65688863373069</v>
      </c>
      <c r="CD26">
        <f t="shared" si="43"/>
        <v>0.84290698003308018</v>
      </c>
      <c r="CE26">
        <f t="shared" si="44"/>
        <v>0.19581396006616042</v>
      </c>
      <c r="CF26">
        <v>1599595001.5</v>
      </c>
      <c r="CG26">
        <v>391.84399999999999</v>
      </c>
      <c r="CH26">
        <v>399.98500000000001</v>
      </c>
      <c r="CI26">
        <v>18.1235</v>
      </c>
      <c r="CJ26">
        <v>15.443899999999999</v>
      </c>
      <c r="CK26">
        <v>358.22699999999998</v>
      </c>
      <c r="CL26">
        <v>16.862500000000001</v>
      </c>
      <c r="CM26">
        <v>500.02100000000002</v>
      </c>
      <c r="CN26">
        <v>102.07</v>
      </c>
      <c r="CO26">
        <v>0.19996900000000001</v>
      </c>
      <c r="CP26">
        <v>23.362500000000001</v>
      </c>
      <c r="CQ26">
        <v>23.004200000000001</v>
      </c>
      <c r="CR26">
        <v>999.9</v>
      </c>
      <c r="CS26">
        <v>0</v>
      </c>
      <c r="CT26">
        <v>0</v>
      </c>
      <c r="CU26">
        <v>10011.200000000001</v>
      </c>
      <c r="CV26">
        <v>0</v>
      </c>
      <c r="CW26">
        <v>1.5289399999999999E-3</v>
      </c>
      <c r="CX26">
        <v>-8.1409000000000002</v>
      </c>
      <c r="CY26">
        <v>399.077</v>
      </c>
      <c r="CZ26">
        <v>406.25900000000001</v>
      </c>
      <c r="DA26">
        <v>2.6796099999999998</v>
      </c>
      <c r="DB26">
        <v>399.98500000000001</v>
      </c>
      <c r="DC26">
        <v>15.443899999999999</v>
      </c>
      <c r="DD26">
        <v>1.8498699999999999</v>
      </c>
      <c r="DE26">
        <v>1.57636</v>
      </c>
      <c r="DF26">
        <v>16.214600000000001</v>
      </c>
      <c r="DG26">
        <v>13.7296</v>
      </c>
      <c r="DH26">
        <v>150.262</v>
      </c>
      <c r="DI26">
        <v>0.89978000000000002</v>
      </c>
      <c r="DJ26">
        <v>0.10022</v>
      </c>
      <c r="DK26">
        <v>0</v>
      </c>
      <c r="DL26">
        <v>814.41</v>
      </c>
      <c r="DM26">
        <v>4.9990300000000003</v>
      </c>
      <c r="DN26">
        <v>1199.3800000000001</v>
      </c>
      <c r="DO26">
        <v>1130.92</v>
      </c>
      <c r="DP26">
        <v>37.811999999999998</v>
      </c>
      <c r="DQ26">
        <v>42.375</v>
      </c>
      <c r="DR26">
        <v>40.436999999999998</v>
      </c>
      <c r="DS26">
        <v>41.311999999999998</v>
      </c>
      <c r="DT26">
        <v>40.436999999999998</v>
      </c>
      <c r="DU26">
        <v>130.69999999999999</v>
      </c>
      <c r="DV26">
        <v>14.56</v>
      </c>
      <c r="DW26">
        <v>0</v>
      </c>
      <c r="DX26">
        <v>120.10000014305101</v>
      </c>
      <c r="DY26">
        <v>0</v>
      </c>
      <c r="DZ26">
        <v>814.40247999999997</v>
      </c>
      <c r="EA26">
        <v>0.65246154327351502</v>
      </c>
      <c r="EB26">
        <v>-36.538461360445503</v>
      </c>
      <c r="EC26">
        <v>1200.232</v>
      </c>
      <c r="ED26">
        <v>15</v>
      </c>
      <c r="EE26">
        <v>1599594959.5</v>
      </c>
      <c r="EF26" t="s">
        <v>418</v>
      </c>
      <c r="EG26">
        <v>1599594944.5</v>
      </c>
      <c r="EH26">
        <v>1599594959.5</v>
      </c>
      <c r="EI26">
        <v>41</v>
      </c>
      <c r="EJ26">
        <v>5.0000000000000001E-3</v>
      </c>
      <c r="EK26">
        <v>4.0000000000000001E-3</v>
      </c>
      <c r="EL26">
        <v>33.616999999999997</v>
      </c>
      <c r="EM26">
        <v>1.2609999999999999</v>
      </c>
      <c r="EN26">
        <v>400</v>
      </c>
      <c r="EO26">
        <v>15</v>
      </c>
      <c r="EP26">
        <v>0.19</v>
      </c>
      <c r="EQ26">
        <v>0.03</v>
      </c>
      <c r="ER26">
        <v>-8.0679025000000006</v>
      </c>
      <c r="ES26">
        <v>-0.33149606003752802</v>
      </c>
      <c r="ET26">
        <v>4.6895248893144802E-2</v>
      </c>
      <c r="EU26">
        <v>0</v>
      </c>
      <c r="EV26">
        <v>2.6927544999999999</v>
      </c>
      <c r="EW26">
        <v>-9.6806003752357095E-2</v>
      </c>
      <c r="EX26">
        <v>9.3524162519639902E-3</v>
      </c>
      <c r="EY26">
        <v>1</v>
      </c>
      <c r="EZ26">
        <v>1</v>
      </c>
      <c r="FA26">
        <v>2</v>
      </c>
      <c r="FB26" t="s">
        <v>408</v>
      </c>
      <c r="FC26">
        <v>2.9350700000000001</v>
      </c>
      <c r="FD26">
        <v>2.8852600000000002</v>
      </c>
      <c r="FE26">
        <v>9.2123899999999995E-2</v>
      </c>
      <c r="FF26">
        <v>0.100217</v>
      </c>
      <c r="FG26">
        <v>9.3072799999999997E-2</v>
      </c>
      <c r="FH26">
        <v>8.6021899999999998E-2</v>
      </c>
      <c r="FI26">
        <v>29208.3</v>
      </c>
      <c r="FJ26">
        <v>29402.5</v>
      </c>
      <c r="FK26">
        <v>29797.8</v>
      </c>
      <c r="FL26">
        <v>29806.400000000001</v>
      </c>
      <c r="FM26">
        <v>36020.6</v>
      </c>
      <c r="FN26">
        <v>34798.1</v>
      </c>
      <c r="FO26">
        <v>43164.4</v>
      </c>
      <c r="FP26">
        <v>40858.400000000001</v>
      </c>
      <c r="FQ26">
        <v>2.1060500000000002</v>
      </c>
      <c r="FR26">
        <v>2.0376500000000002</v>
      </c>
      <c r="FS26">
        <v>-5.2750100000000001E-3</v>
      </c>
      <c r="FT26">
        <v>0</v>
      </c>
      <c r="FU26">
        <v>23.091000000000001</v>
      </c>
      <c r="FV26">
        <v>999.9</v>
      </c>
      <c r="FW26">
        <v>47.54</v>
      </c>
      <c r="FX26">
        <v>29.789000000000001</v>
      </c>
      <c r="FY26">
        <v>19.6051</v>
      </c>
      <c r="FZ26">
        <v>63.966000000000001</v>
      </c>
      <c r="GA26">
        <v>36.141800000000003</v>
      </c>
      <c r="GB26">
        <v>1</v>
      </c>
      <c r="GC26">
        <v>4.1473599999999999E-2</v>
      </c>
      <c r="GD26">
        <v>2.03864</v>
      </c>
      <c r="GE26">
        <v>20.2789</v>
      </c>
      <c r="GF26">
        <v>5.2521800000000001</v>
      </c>
      <c r="GG26">
        <v>12.0418</v>
      </c>
      <c r="GH26">
        <v>5.0255999999999998</v>
      </c>
      <c r="GI26">
        <v>3.3010000000000002</v>
      </c>
      <c r="GJ26">
        <v>9999</v>
      </c>
      <c r="GK26">
        <v>999.9</v>
      </c>
      <c r="GL26">
        <v>9999</v>
      </c>
      <c r="GM26">
        <v>9999</v>
      </c>
      <c r="GN26">
        <v>1.8775900000000001</v>
      </c>
      <c r="GO26">
        <v>1.87923</v>
      </c>
      <c r="GP26">
        <v>1.8781000000000001</v>
      </c>
      <c r="GQ26">
        <v>1.8785700000000001</v>
      </c>
      <c r="GR26">
        <v>1.8800399999999999</v>
      </c>
      <c r="GS26">
        <v>1.87463</v>
      </c>
      <c r="GT26">
        <v>1.88168</v>
      </c>
      <c r="GU26">
        <v>1.87653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33.616999999999997</v>
      </c>
      <c r="HJ26">
        <v>1.2609999999999999</v>
      </c>
      <c r="HK26">
        <v>33.617049999999999</v>
      </c>
      <c r="HL26">
        <v>0</v>
      </c>
      <c r="HM26">
        <v>0</v>
      </c>
      <c r="HN26">
        <v>0</v>
      </c>
      <c r="HO26">
        <v>1.26102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0.9</v>
      </c>
      <c r="HX26">
        <v>0.7</v>
      </c>
      <c r="HY26">
        <v>2</v>
      </c>
      <c r="HZ26">
        <v>512.22199999999998</v>
      </c>
      <c r="IA26">
        <v>523.11300000000006</v>
      </c>
      <c r="IB26">
        <v>21.096900000000002</v>
      </c>
      <c r="IC26">
        <v>27.7287</v>
      </c>
      <c r="ID26">
        <v>29.9999</v>
      </c>
      <c r="IE26">
        <v>27.7775</v>
      </c>
      <c r="IF26">
        <v>27.764800000000001</v>
      </c>
      <c r="IG26">
        <v>18.46</v>
      </c>
      <c r="IH26">
        <v>100</v>
      </c>
      <c r="II26">
        <v>0</v>
      </c>
      <c r="IJ26">
        <v>21.102499999999999</v>
      </c>
      <c r="IK26">
        <v>400</v>
      </c>
      <c r="IL26">
        <v>15.0458</v>
      </c>
      <c r="IM26">
        <v>100.998</v>
      </c>
      <c r="IN26">
        <v>111.271</v>
      </c>
    </row>
    <row r="27" spans="1:248" x14ac:dyDescent="0.35">
      <c r="A27">
        <v>10</v>
      </c>
      <c r="B27">
        <v>1599595115</v>
      </c>
      <c r="C27">
        <v>2083.9000000953702</v>
      </c>
      <c r="D27" t="s">
        <v>419</v>
      </c>
      <c r="E27" t="s">
        <v>420</v>
      </c>
      <c r="F27">
        <v>1599595115</v>
      </c>
      <c r="G27">
        <f t="shared" si="0"/>
        <v>2.1403723220884238E-3</v>
      </c>
      <c r="H27">
        <f t="shared" si="1"/>
        <v>3.5990563749669575</v>
      </c>
      <c r="I27">
        <f t="shared" si="2"/>
        <v>394.63600000000002</v>
      </c>
      <c r="J27">
        <f t="shared" si="3"/>
        <v>362.54461744701234</v>
      </c>
      <c r="K27">
        <f t="shared" si="4"/>
        <v>37.076438853340264</v>
      </c>
      <c r="L27">
        <f t="shared" si="5"/>
        <v>40.358336103183994</v>
      </c>
      <c r="M27">
        <f t="shared" si="6"/>
        <v>0.22786082404841487</v>
      </c>
      <c r="N27">
        <f t="shared" si="7"/>
        <v>2.9629051441169558</v>
      </c>
      <c r="O27">
        <f t="shared" si="8"/>
        <v>0.2185540217890915</v>
      </c>
      <c r="P27">
        <f t="shared" si="9"/>
        <v>0.13740076750788496</v>
      </c>
      <c r="Q27">
        <f t="shared" si="10"/>
        <v>16.503894408067772</v>
      </c>
      <c r="R27">
        <f t="shared" si="11"/>
        <v>22.879589429688473</v>
      </c>
      <c r="S27">
        <f t="shared" si="12"/>
        <v>22.997199999999999</v>
      </c>
      <c r="T27">
        <f t="shared" si="13"/>
        <v>2.819243893403665</v>
      </c>
      <c r="U27">
        <f t="shared" si="14"/>
        <v>63.963957425837783</v>
      </c>
      <c r="V27">
        <f t="shared" si="15"/>
        <v>1.8405240437167998</v>
      </c>
      <c r="W27">
        <f t="shared" si="16"/>
        <v>2.8774392920431362</v>
      </c>
      <c r="X27">
        <f t="shared" si="17"/>
        <v>0.97871984968686521</v>
      </c>
      <c r="Y27">
        <f t="shared" si="18"/>
        <v>-94.390419404099489</v>
      </c>
      <c r="Z27">
        <f t="shared" si="19"/>
        <v>53.990816039816217</v>
      </c>
      <c r="AA27">
        <f t="shared" si="20"/>
        <v>3.7837285520555324</v>
      </c>
      <c r="AB27">
        <f t="shared" si="21"/>
        <v>-20.111980404159972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54558.971579095982</v>
      </c>
      <c r="AH27" t="s">
        <v>372</v>
      </c>
      <c r="AI27">
        <v>10481.4</v>
      </c>
      <c r="AJ27">
        <v>672.22</v>
      </c>
      <c r="AK27">
        <v>3048.83</v>
      </c>
      <c r="AL27">
        <f t="shared" si="25"/>
        <v>2376.6099999999997</v>
      </c>
      <c r="AM27">
        <f t="shared" si="26"/>
        <v>0.77951542066956825</v>
      </c>
      <c r="AN27">
        <v>-1.05630428114788</v>
      </c>
      <c r="AO27" t="s">
        <v>421</v>
      </c>
      <c r="AP27">
        <v>10483.6</v>
      </c>
      <c r="AQ27">
        <v>788.26084000000003</v>
      </c>
      <c r="AR27">
        <v>2752.91</v>
      </c>
      <c r="AS27">
        <f t="shared" si="27"/>
        <v>0.71366269147919836</v>
      </c>
      <c r="AT27">
        <v>0.5</v>
      </c>
      <c r="AU27">
        <f t="shared" si="28"/>
        <v>84.331488509193022</v>
      </c>
      <c r="AV27">
        <f t="shared" si="29"/>
        <v>3.5990563749669575</v>
      </c>
      <c r="AW27">
        <f t="shared" si="30"/>
        <v>30.092118532958892</v>
      </c>
      <c r="AX27">
        <f t="shared" si="31"/>
        <v>0.73493503238391367</v>
      </c>
      <c r="AY27">
        <f t="shared" si="32"/>
        <v>5.5203112602564268E-2</v>
      </c>
      <c r="AZ27">
        <f t="shared" si="33"/>
        <v>0.10749352503351002</v>
      </c>
      <c r="BA27" t="s">
        <v>422</v>
      </c>
      <c r="BB27">
        <v>729.7</v>
      </c>
      <c r="BC27">
        <f t="shared" si="34"/>
        <v>2023.2099999999998</v>
      </c>
      <c r="BD27">
        <f t="shared" si="35"/>
        <v>0.97105548114135465</v>
      </c>
      <c r="BE27">
        <f t="shared" si="36"/>
        <v>0.12759957397817287</v>
      </c>
      <c r="BF27">
        <f t="shared" si="37"/>
        <v>0.94422963536134663</v>
      </c>
      <c r="BG27">
        <f t="shared" si="38"/>
        <v>0.12451348769886524</v>
      </c>
      <c r="BH27">
        <f t="shared" si="39"/>
        <v>0.89891460875926099</v>
      </c>
      <c r="BI27">
        <f t="shared" si="40"/>
        <v>0.10108539124073901</v>
      </c>
      <c r="BJ27">
        <v>355</v>
      </c>
      <c r="BK27">
        <v>300</v>
      </c>
      <c r="BL27">
        <v>300</v>
      </c>
      <c r="BM27">
        <v>300</v>
      </c>
      <c r="BN27">
        <v>10483.6</v>
      </c>
      <c r="BO27">
        <v>2622.84</v>
      </c>
      <c r="BP27">
        <v>-8.6509499999999993E-3</v>
      </c>
      <c r="BQ27">
        <v>24.74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100.05500000000001</v>
      </c>
      <c r="CC27">
        <f t="shared" si="42"/>
        <v>84.331488509193022</v>
      </c>
      <c r="CD27">
        <f t="shared" si="43"/>
        <v>0.84285131686765291</v>
      </c>
      <c r="CE27">
        <f t="shared" si="44"/>
        <v>0.19570263373530605</v>
      </c>
      <c r="CF27">
        <v>1599595115</v>
      </c>
      <c r="CG27">
        <v>394.63600000000002</v>
      </c>
      <c r="CH27">
        <v>399.96800000000002</v>
      </c>
      <c r="CI27">
        <v>17.997199999999999</v>
      </c>
      <c r="CJ27">
        <v>15.475199999999999</v>
      </c>
      <c r="CK27">
        <v>360.99799999999999</v>
      </c>
      <c r="CL27">
        <v>16.736000000000001</v>
      </c>
      <c r="CM27">
        <v>500.04399999999998</v>
      </c>
      <c r="CN27">
        <v>102.06699999999999</v>
      </c>
      <c r="CO27">
        <v>0.20024400000000001</v>
      </c>
      <c r="CP27">
        <v>23.3352</v>
      </c>
      <c r="CQ27">
        <v>22.997199999999999</v>
      </c>
      <c r="CR27">
        <v>999.9</v>
      </c>
      <c r="CS27">
        <v>0</v>
      </c>
      <c r="CT27">
        <v>0</v>
      </c>
      <c r="CU27">
        <v>9985</v>
      </c>
      <c r="CV27">
        <v>0</v>
      </c>
      <c r="CW27">
        <v>1.5289399999999999E-3</v>
      </c>
      <c r="CX27">
        <v>-5.3312099999999996</v>
      </c>
      <c r="CY27">
        <v>401.86900000000003</v>
      </c>
      <c r="CZ27">
        <v>406.25400000000002</v>
      </c>
      <c r="DA27">
        <v>2.5219399999999998</v>
      </c>
      <c r="DB27">
        <v>399.96800000000002</v>
      </c>
      <c r="DC27">
        <v>15.475199999999999</v>
      </c>
      <c r="DD27">
        <v>1.8369200000000001</v>
      </c>
      <c r="DE27">
        <v>1.57951</v>
      </c>
      <c r="DF27">
        <v>16.104500000000002</v>
      </c>
      <c r="DG27">
        <v>13.760400000000001</v>
      </c>
      <c r="DH27">
        <v>100.05500000000001</v>
      </c>
      <c r="DI27">
        <v>0.89999099999999999</v>
      </c>
      <c r="DJ27">
        <v>0.100009</v>
      </c>
      <c r="DK27">
        <v>0</v>
      </c>
      <c r="DL27">
        <v>788.94899999999996</v>
      </c>
      <c r="DM27">
        <v>4.9990300000000003</v>
      </c>
      <c r="DN27">
        <v>770.54200000000003</v>
      </c>
      <c r="DO27">
        <v>740.09299999999996</v>
      </c>
      <c r="DP27">
        <v>37.436999999999998</v>
      </c>
      <c r="DQ27">
        <v>42.125</v>
      </c>
      <c r="DR27">
        <v>40.125</v>
      </c>
      <c r="DS27">
        <v>41.061999999999998</v>
      </c>
      <c r="DT27">
        <v>40.061999999999998</v>
      </c>
      <c r="DU27">
        <v>85.55</v>
      </c>
      <c r="DV27">
        <v>9.51</v>
      </c>
      <c r="DW27">
        <v>0</v>
      </c>
      <c r="DX27">
        <v>112.90000009536701</v>
      </c>
      <c r="DY27">
        <v>0</v>
      </c>
      <c r="DZ27">
        <v>788.26084000000003</v>
      </c>
      <c r="EA27">
        <v>6.1416923068423399</v>
      </c>
      <c r="EB27">
        <v>7.5812308210001804</v>
      </c>
      <c r="EC27">
        <v>769.35907999999995</v>
      </c>
      <c r="ED27">
        <v>15</v>
      </c>
      <c r="EE27">
        <v>1599595074</v>
      </c>
      <c r="EF27" t="s">
        <v>423</v>
      </c>
      <c r="EG27">
        <v>1599595071.5</v>
      </c>
      <c r="EH27">
        <v>1599595074</v>
      </c>
      <c r="EI27">
        <v>42</v>
      </c>
      <c r="EJ27">
        <v>2.1000000000000001E-2</v>
      </c>
      <c r="EK27">
        <v>0</v>
      </c>
      <c r="EL27">
        <v>33.637999999999998</v>
      </c>
      <c r="EM27">
        <v>1.2609999999999999</v>
      </c>
      <c r="EN27">
        <v>400</v>
      </c>
      <c r="EO27">
        <v>15</v>
      </c>
      <c r="EP27">
        <v>0.41</v>
      </c>
      <c r="EQ27">
        <v>0.03</v>
      </c>
      <c r="ER27">
        <v>-5.3488864999999999</v>
      </c>
      <c r="ES27">
        <v>-6.2670844277655596E-2</v>
      </c>
      <c r="ET27">
        <v>3.9733881861076702E-2</v>
      </c>
      <c r="EU27">
        <v>1</v>
      </c>
      <c r="EV27">
        <v>2.5369697499999999</v>
      </c>
      <c r="EW27">
        <v>-9.7764090056293995E-2</v>
      </c>
      <c r="EX27">
        <v>9.4624873811012308E-3</v>
      </c>
      <c r="EY27">
        <v>1</v>
      </c>
      <c r="EZ27">
        <v>2</v>
      </c>
      <c r="FA27">
        <v>2</v>
      </c>
      <c r="FB27" t="s">
        <v>374</v>
      </c>
      <c r="FC27">
        <v>2.93512</v>
      </c>
      <c r="FD27">
        <v>2.88531</v>
      </c>
      <c r="FE27">
        <v>9.2682399999999998E-2</v>
      </c>
      <c r="FF27">
        <v>0.10020900000000001</v>
      </c>
      <c r="FG27">
        <v>9.2560600000000007E-2</v>
      </c>
      <c r="FH27">
        <v>8.6145100000000002E-2</v>
      </c>
      <c r="FI27">
        <v>29189.5</v>
      </c>
      <c r="FJ27">
        <v>29403.3</v>
      </c>
      <c r="FK27">
        <v>29797</v>
      </c>
      <c r="FL27">
        <v>29807</v>
      </c>
      <c r="FM27">
        <v>36040.1</v>
      </c>
      <c r="FN27">
        <v>34794</v>
      </c>
      <c r="FO27">
        <v>43163.1</v>
      </c>
      <c r="FP27">
        <v>40859.1</v>
      </c>
      <c r="FQ27">
        <v>2.10582</v>
      </c>
      <c r="FR27">
        <v>2.0375000000000001</v>
      </c>
      <c r="FS27">
        <v>-6.5863099999999997E-3</v>
      </c>
      <c r="FT27">
        <v>0</v>
      </c>
      <c r="FU27">
        <v>23.105599999999999</v>
      </c>
      <c r="FV27">
        <v>999.9</v>
      </c>
      <c r="FW27">
        <v>47.497</v>
      </c>
      <c r="FX27">
        <v>29.838999999999999</v>
      </c>
      <c r="FY27">
        <v>19.642399999999999</v>
      </c>
      <c r="FZ27">
        <v>63.786000000000001</v>
      </c>
      <c r="GA27">
        <v>36.346200000000003</v>
      </c>
      <c r="GB27">
        <v>1</v>
      </c>
      <c r="GC27">
        <v>4.1608199999999998E-2</v>
      </c>
      <c r="GD27">
        <v>2.0148299999999999</v>
      </c>
      <c r="GE27">
        <v>20.279599999999999</v>
      </c>
      <c r="GF27">
        <v>5.2508299999999997</v>
      </c>
      <c r="GG27">
        <v>12.0412</v>
      </c>
      <c r="GH27">
        <v>5.0253500000000004</v>
      </c>
      <c r="GI27">
        <v>3.3010000000000002</v>
      </c>
      <c r="GJ27">
        <v>9999</v>
      </c>
      <c r="GK27">
        <v>999.9</v>
      </c>
      <c r="GL27">
        <v>9999</v>
      </c>
      <c r="GM27">
        <v>9999</v>
      </c>
      <c r="GN27">
        <v>1.8775900000000001</v>
      </c>
      <c r="GO27">
        <v>1.8791599999999999</v>
      </c>
      <c r="GP27">
        <v>1.87805</v>
      </c>
      <c r="GQ27">
        <v>1.87853</v>
      </c>
      <c r="GR27">
        <v>1.8800399999999999</v>
      </c>
      <c r="GS27">
        <v>1.8745799999999999</v>
      </c>
      <c r="GT27">
        <v>1.8816299999999999</v>
      </c>
      <c r="GU27">
        <v>1.8765000000000001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33.637999999999998</v>
      </c>
      <c r="HJ27">
        <v>1.2612000000000001</v>
      </c>
      <c r="HK27">
        <v>33.638047619047498</v>
      </c>
      <c r="HL27">
        <v>0</v>
      </c>
      <c r="HM27">
        <v>0</v>
      </c>
      <c r="HN27">
        <v>0</v>
      </c>
      <c r="HO27">
        <v>1.261185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0.7</v>
      </c>
      <c r="HX27">
        <v>0.7</v>
      </c>
      <c r="HY27">
        <v>2</v>
      </c>
      <c r="HZ27">
        <v>512.14099999999996</v>
      </c>
      <c r="IA27">
        <v>523.07600000000002</v>
      </c>
      <c r="IB27">
        <v>21.131599999999999</v>
      </c>
      <c r="IC27">
        <v>27.735700000000001</v>
      </c>
      <c r="ID27">
        <v>30</v>
      </c>
      <c r="IE27">
        <v>27.784600000000001</v>
      </c>
      <c r="IF27">
        <v>27.771699999999999</v>
      </c>
      <c r="IG27">
        <v>18.463000000000001</v>
      </c>
      <c r="IH27">
        <v>100</v>
      </c>
      <c r="II27">
        <v>0</v>
      </c>
      <c r="IJ27">
        <v>21.140499999999999</v>
      </c>
      <c r="IK27">
        <v>400</v>
      </c>
      <c r="IL27">
        <v>14.7989</v>
      </c>
      <c r="IM27">
        <v>100.995</v>
      </c>
      <c r="IN27">
        <v>111.273</v>
      </c>
    </row>
    <row r="28" spans="1:248" x14ac:dyDescent="0.35">
      <c r="A28">
        <v>11</v>
      </c>
      <c r="B28">
        <v>1599595212</v>
      </c>
      <c r="C28">
        <v>2180.9000000953702</v>
      </c>
      <c r="D28" t="s">
        <v>424</v>
      </c>
      <c r="E28" t="s">
        <v>425</v>
      </c>
      <c r="F28">
        <v>1599595212</v>
      </c>
      <c r="G28">
        <f t="shared" si="0"/>
        <v>2.0402137171489491E-3</v>
      </c>
      <c r="H28">
        <f t="shared" si="1"/>
        <v>1.032607869086811</v>
      </c>
      <c r="I28">
        <f t="shared" si="2"/>
        <v>397.81200000000001</v>
      </c>
      <c r="J28">
        <f t="shared" si="3"/>
        <v>383.7327134262315</v>
      </c>
      <c r="K28">
        <f t="shared" si="4"/>
        <v>39.24435227675496</v>
      </c>
      <c r="L28">
        <f t="shared" si="5"/>
        <v>40.684241196239995</v>
      </c>
      <c r="M28">
        <f t="shared" si="6"/>
        <v>0.21510850094695588</v>
      </c>
      <c r="N28">
        <f t="shared" si="7"/>
        <v>2.9645028040175889</v>
      </c>
      <c r="O28">
        <f t="shared" si="8"/>
        <v>0.20679812162816949</v>
      </c>
      <c r="P28">
        <f t="shared" si="9"/>
        <v>0.12996872973271317</v>
      </c>
      <c r="Q28">
        <f t="shared" si="10"/>
        <v>8.2333650559574085</v>
      </c>
      <c r="R28">
        <f t="shared" si="11"/>
        <v>22.82877927336143</v>
      </c>
      <c r="S28">
        <f t="shared" si="12"/>
        <v>22.994499999999999</v>
      </c>
      <c r="T28">
        <f t="shared" si="13"/>
        <v>2.8187831956510512</v>
      </c>
      <c r="U28">
        <f t="shared" si="14"/>
        <v>63.803852018516473</v>
      </c>
      <c r="V28">
        <f t="shared" si="15"/>
        <v>1.8327605744159998</v>
      </c>
      <c r="W28">
        <f t="shared" si="16"/>
        <v>2.8724920462233468</v>
      </c>
      <c r="X28">
        <f t="shared" si="17"/>
        <v>0.98602262123505136</v>
      </c>
      <c r="Y28">
        <f t="shared" si="18"/>
        <v>-89.973424926268649</v>
      </c>
      <c r="Z28">
        <f t="shared" si="19"/>
        <v>49.896514308135387</v>
      </c>
      <c r="AA28">
        <f t="shared" si="20"/>
        <v>3.4943590006022882</v>
      </c>
      <c r="AB28">
        <f t="shared" si="21"/>
        <v>-28.349186561573568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54611.696905198311</v>
      </c>
      <c r="AH28" t="s">
        <v>372</v>
      </c>
      <c r="AI28">
        <v>10481.4</v>
      </c>
      <c r="AJ28">
        <v>672.22</v>
      </c>
      <c r="AK28">
        <v>3048.83</v>
      </c>
      <c r="AL28">
        <f t="shared" si="25"/>
        <v>2376.6099999999997</v>
      </c>
      <c r="AM28">
        <f t="shared" si="26"/>
        <v>0.77951542066956825</v>
      </c>
      <c r="AN28">
        <v>-1.05630428114788</v>
      </c>
      <c r="AO28" t="s">
        <v>426</v>
      </c>
      <c r="AP28">
        <v>10479.5</v>
      </c>
      <c r="AQ28">
        <v>755.30657692307705</v>
      </c>
      <c r="AR28">
        <v>2835.24</v>
      </c>
      <c r="AS28">
        <f t="shared" si="27"/>
        <v>0.73360047935163264</v>
      </c>
      <c r="AT28">
        <v>0.5</v>
      </c>
      <c r="AU28">
        <f t="shared" si="28"/>
        <v>42.135929589108429</v>
      </c>
      <c r="AV28">
        <f t="shared" si="29"/>
        <v>1.032607869086811</v>
      </c>
      <c r="AW28">
        <f t="shared" si="30"/>
        <v>15.455469072248292</v>
      </c>
      <c r="AX28">
        <f t="shared" si="31"/>
        <v>0.73833961146146365</v>
      </c>
      <c r="AY28">
        <f t="shared" si="32"/>
        <v>4.957555631511798E-2</v>
      </c>
      <c r="AZ28">
        <f t="shared" si="33"/>
        <v>7.5334010524682277E-2</v>
      </c>
      <c r="BA28" t="s">
        <v>427</v>
      </c>
      <c r="BB28">
        <v>741.87</v>
      </c>
      <c r="BC28">
        <f t="shared" si="34"/>
        <v>2093.37</v>
      </c>
      <c r="BD28">
        <f t="shared" si="35"/>
        <v>0.99358136549053577</v>
      </c>
      <c r="BE28">
        <f t="shared" si="36"/>
        <v>9.2585046988244338E-2</v>
      </c>
      <c r="BF28">
        <f t="shared" si="37"/>
        <v>0.96158769825379475</v>
      </c>
      <c r="BG28">
        <f t="shared" si="38"/>
        <v>8.9871708021088931E-2</v>
      </c>
      <c r="BH28">
        <f t="shared" si="39"/>
        <v>0.97590598326212297</v>
      </c>
      <c r="BI28">
        <f t="shared" si="40"/>
        <v>2.4094016737877033E-2</v>
      </c>
      <c r="BJ28">
        <v>357</v>
      </c>
      <c r="BK28">
        <v>300</v>
      </c>
      <c r="BL28">
        <v>300</v>
      </c>
      <c r="BM28">
        <v>300</v>
      </c>
      <c r="BN28">
        <v>10479.5</v>
      </c>
      <c r="BO28">
        <v>2703.68</v>
      </c>
      <c r="BP28">
        <v>-8.6918499999999992E-3</v>
      </c>
      <c r="BQ28">
        <v>31.23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50.001100000000001</v>
      </c>
      <c r="CC28">
        <f t="shared" si="42"/>
        <v>42.135929589108429</v>
      </c>
      <c r="CD28">
        <f t="shared" si="43"/>
        <v>0.8427000523810162</v>
      </c>
      <c r="CE28">
        <f t="shared" si="44"/>
        <v>0.1954001047620324</v>
      </c>
      <c r="CF28">
        <v>1599595212</v>
      </c>
      <c r="CG28">
        <v>397.81200000000001</v>
      </c>
      <c r="CH28">
        <v>400.02499999999998</v>
      </c>
      <c r="CI28">
        <v>17.9208</v>
      </c>
      <c r="CJ28">
        <v>15.516500000000001</v>
      </c>
      <c r="CK28">
        <v>364.19799999999998</v>
      </c>
      <c r="CL28">
        <v>16.660299999999999</v>
      </c>
      <c r="CM28">
        <v>500.017</v>
      </c>
      <c r="CN28">
        <v>102.07</v>
      </c>
      <c r="CO28">
        <v>0.20002</v>
      </c>
      <c r="CP28">
        <v>23.306699999999999</v>
      </c>
      <c r="CQ28">
        <v>22.994499999999999</v>
      </c>
      <c r="CR28">
        <v>999.9</v>
      </c>
      <c r="CS28">
        <v>0</v>
      </c>
      <c r="CT28">
        <v>0</v>
      </c>
      <c r="CU28">
        <v>9993.75</v>
      </c>
      <c r="CV28">
        <v>0</v>
      </c>
      <c r="CW28">
        <v>1.5289399999999999E-3</v>
      </c>
      <c r="CX28">
        <v>-2.2123699999999999</v>
      </c>
      <c r="CY28">
        <v>405.072</v>
      </c>
      <c r="CZ28">
        <v>406.33</v>
      </c>
      <c r="DA28">
        <v>2.4042400000000002</v>
      </c>
      <c r="DB28">
        <v>400.02499999999998</v>
      </c>
      <c r="DC28">
        <v>15.516500000000001</v>
      </c>
      <c r="DD28">
        <v>1.82918</v>
      </c>
      <c r="DE28">
        <v>1.58378</v>
      </c>
      <c r="DF28">
        <v>16.038399999999999</v>
      </c>
      <c r="DG28">
        <v>13.8019</v>
      </c>
      <c r="DH28">
        <v>50.001100000000001</v>
      </c>
      <c r="DI28">
        <v>0.89999099999999999</v>
      </c>
      <c r="DJ28">
        <v>0.100009</v>
      </c>
      <c r="DK28">
        <v>0</v>
      </c>
      <c r="DL28">
        <v>756.41600000000005</v>
      </c>
      <c r="DM28">
        <v>4.9990300000000003</v>
      </c>
      <c r="DN28">
        <v>363.971</v>
      </c>
      <c r="DO28">
        <v>350.38</v>
      </c>
      <c r="DP28">
        <v>37.061999999999998</v>
      </c>
      <c r="DQ28">
        <v>41.875</v>
      </c>
      <c r="DR28">
        <v>39.811999999999998</v>
      </c>
      <c r="DS28">
        <v>40.936999999999998</v>
      </c>
      <c r="DT28">
        <v>39.811999999999998</v>
      </c>
      <c r="DU28">
        <v>40.5</v>
      </c>
      <c r="DV28">
        <v>4.5</v>
      </c>
      <c r="DW28">
        <v>0</v>
      </c>
      <c r="DX28">
        <v>96.700000047683702</v>
      </c>
      <c r="DY28">
        <v>0</v>
      </c>
      <c r="DZ28">
        <v>755.30657692307705</v>
      </c>
      <c r="EA28">
        <v>7.5108034175212097</v>
      </c>
      <c r="EB28">
        <v>2.9609572594513698</v>
      </c>
      <c r="EC28">
        <v>364.15830769230797</v>
      </c>
      <c r="ED28">
        <v>15</v>
      </c>
      <c r="EE28">
        <v>1599595186</v>
      </c>
      <c r="EF28" t="s">
        <v>428</v>
      </c>
      <c r="EG28">
        <v>1599595181.5</v>
      </c>
      <c r="EH28">
        <v>1599595186</v>
      </c>
      <c r="EI28">
        <v>43</v>
      </c>
      <c r="EJ28">
        <v>-2.4E-2</v>
      </c>
      <c r="EK28">
        <v>-1E-3</v>
      </c>
      <c r="EL28">
        <v>33.613999999999997</v>
      </c>
      <c r="EM28">
        <v>1.26</v>
      </c>
      <c r="EN28">
        <v>400</v>
      </c>
      <c r="EO28">
        <v>16</v>
      </c>
      <c r="EP28">
        <v>0.34</v>
      </c>
      <c r="EQ28">
        <v>0.05</v>
      </c>
      <c r="ER28">
        <v>-2.1671717500000001</v>
      </c>
      <c r="ES28">
        <v>-7.4300825515945398E-2</v>
      </c>
      <c r="ET28">
        <v>6.9604622040763203E-2</v>
      </c>
      <c r="EU28">
        <v>1</v>
      </c>
      <c r="EV28">
        <v>2.4105474999999998</v>
      </c>
      <c r="EW28">
        <v>2.8316848030015499E-2</v>
      </c>
      <c r="EX28">
        <v>2.5645700589962399E-2</v>
      </c>
      <c r="EY28">
        <v>1</v>
      </c>
      <c r="EZ28">
        <v>2</v>
      </c>
      <c r="FA28">
        <v>2</v>
      </c>
      <c r="FB28" t="s">
        <v>374</v>
      </c>
      <c r="FC28">
        <v>2.9350499999999999</v>
      </c>
      <c r="FD28">
        <v>2.8851599999999999</v>
      </c>
      <c r="FE28">
        <v>9.3331600000000001E-2</v>
      </c>
      <c r="FF28">
        <v>0.10022300000000001</v>
      </c>
      <c r="FG28">
        <v>9.2257400000000003E-2</v>
      </c>
      <c r="FH28">
        <v>8.6314299999999997E-2</v>
      </c>
      <c r="FI28">
        <v>29168.400000000001</v>
      </c>
      <c r="FJ28">
        <v>29402.6</v>
      </c>
      <c r="FK28">
        <v>29796.799999999999</v>
      </c>
      <c r="FL28">
        <v>29806.799999999999</v>
      </c>
      <c r="FM28">
        <v>36051.5</v>
      </c>
      <c r="FN28">
        <v>34787.5</v>
      </c>
      <c r="FO28">
        <v>43162.2</v>
      </c>
      <c r="FP28">
        <v>40859</v>
      </c>
      <c r="FQ28">
        <v>2.1051000000000002</v>
      </c>
      <c r="FR28">
        <v>2.0373999999999999</v>
      </c>
      <c r="FS28">
        <v>-1.06283E-2</v>
      </c>
      <c r="FT28">
        <v>0</v>
      </c>
      <c r="FU28">
        <v>23.1694</v>
      </c>
      <c r="FV28">
        <v>999.9</v>
      </c>
      <c r="FW28">
        <v>47.503</v>
      </c>
      <c r="FX28">
        <v>29.88</v>
      </c>
      <c r="FY28">
        <v>19.690899999999999</v>
      </c>
      <c r="FZ28">
        <v>63.746000000000002</v>
      </c>
      <c r="GA28">
        <v>36.057699999999997</v>
      </c>
      <c r="GB28">
        <v>1</v>
      </c>
      <c r="GC28">
        <v>4.1717499999999998E-2</v>
      </c>
      <c r="GD28">
        <v>2.0414599999999998</v>
      </c>
      <c r="GE28">
        <v>20.279800000000002</v>
      </c>
      <c r="GF28">
        <v>5.25143</v>
      </c>
      <c r="GG28">
        <v>12.041499999999999</v>
      </c>
      <c r="GH28">
        <v>5.02515</v>
      </c>
      <c r="GI28">
        <v>3.3010000000000002</v>
      </c>
      <c r="GJ28">
        <v>9999</v>
      </c>
      <c r="GK28">
        <v>999.9</v>
      </c>
      <c r="GL28">
        <v>9999</v>
      </c>
      <c r="GM28">
        <v>9999</v>
      </c>
      <c r="GN28">
        <v>1.8775900000000001</v>
      </c>
      <c r="GO28">
        <v>1.8792</v>
      </c>
      <c r="GP28">
        <v>1.8780600000000001</v>
      </c>
      <c r="GQ28">
        <v>1.8786099999999999</v>
      </c>
      <c r="GR28">
        <v>1.8800399999999999</v>
      </c>
      <c r="GS28">
        <v>1.8746700000000001</v>
      </c>
      <c r="GT28">
        <v>1.8816900000000001</v>
      </c>
      <c r="GU28">
        <v>1.87652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33.613999999999997</v>
      </c>
      <c r="HJ28">
        <v>1.2605</v>
      </c>
      <c r="HK28">
        <v>33.614150000000102</v>
      </c>
      <c r="HL28">
        <v>0</v>
      </c>
      <c r="HM28">
        <v>0</v>
      </c>
      <c r="HN28">
        <v>0</v>
      </c>
      <c r="HO28">
        <v>1.2604619047619099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0.5</v>
      </c>
      <c r="HX28">
        <v>0.4</v>
      </c>
      <c r="HY28">
        <v>2</v>
      </c>
      <c r="HZ28">
        <v>511.74200000000002</v>
      </c>
      <c r="IA28">
        <v>523.05100000000004</v>
      </c>
      <c r="IB28">
        <v>21.153300000000002</v>
      </c>
      <c r="IC28">
        <v>27.740500000000001</v>
      </c>
      <c r="ID28">
        <v>30.0002</v>
      </c>
      <c r="IE28">
        <v>27.791599999999999</v>
      </c>
      <c r="IF28">
        <v>27.776399999999999</v>
      </c>
      <c r="IG28">
        <v>18.463899999999999</v>
      </c>
      <c r="IH28">
        <v>100</v>
      </c>
      <c r="II28">
        <v>0</v>
      </c>
      <c r="IJ28">
        <v>21.154199999999999</v>
      </c>
      <c r="IK28">
        <v>400</v>
      </c>
      <c r="IL28">
        <v>15.2818</v>
      </c>
      <c r="IM28">
        <v>100.994</v>
      </c>
      <c r="IN28">
        <v>111.273</v>
      </c>
    </row>
    <row r="29" spans="1:248" x14ac:dyDescent="0.35">
      <c r="A29">
        <v>12</v>
      </c>
      <c r="B29">
        <v>1599595332.5</v>
      </c>
      <c r="C29">
        <v>2301.4000000953702</v>
      </c>
      <c r="D29" t="s">
        <v>429</v>
      </c>
      <c r="E29" t="s">
        <v>430</v>
      </c>
      <c r="F29">
        <v>1599595332.5</v>
      </c>
      <c r="G29">
        <f t="shared" si="0"/>
        <v>1.9326000110774998E-3</v>
      </c>
      <c r="H29">
        <f t="shared" si="1"/>
        <v>-1.6827180956432934</v>
      </c>
      <c r="I29">
        <f t="shared" si="2"/>
        <v>401.11200000000002</v>
      </c>
      <c r="J29">
        <f t="shared" si="3"/>
        <v>408.50213165632658</v>
      </c>
      <c r="K29">
        <f t="shared" si="4"/>
        <v>41.777004010836478</v>
      </c>
      <c r="L29">
        <f t="shared" si="5"/>
        <v>41.021224454448003</v>
      </c>
      <c r="M29">
        <f t="shared" si="6"/>
        <v>0.20120433152996406</v>
      </c>
      <c r="N29">
        <f t="shared" si="7"/>
        <v>2.9702098756442203</v>
      </c>
      <c r="O29">
        <f t="shared" si="8"/>
        <v>0.19392744206617993</v>
      </c>
      <c r="P29">
        <f t="shared" si="9"/>
        <v>0.12183652438298921</v>
      </c>
      <c r="Q29">
        <f t="shared" si="10"/>
        <v>1.5950760943367377E-5</v>
      </c>
      <c r="R29">
        <f t="shared" si="11"/>
        <v>22.768869457089767</v>
      </c>
      <c r="S29">
        <f t="shared" si="12"/>
        <v>22.997900000000001</v>
      </c>
      <c r="T29">
        <f t="shared" si="13"/>
        <v>2.8193633443137096</v>
      </c>
      <c r="U29">
        <f t="shared" si="14"/>
        <v>63.630582543306261</v>
      </c>
      <c r="V29">
        <f t="shared" si="15"/>
        <v>1.8233291613152001</v>
      </c>
      <c r="W29">
        <f t="shared" si="16"/>
        <v>2.8654918569608614</v>
      </c>
      <c r="X29">
        <f t="shared" si="17"/>
        <v>0.99603418299850954</v>
      </c>
      <c r="Y29">
        <f t="shared" si="18"/>
        <v>-85.227660488517742</v>
      </c>
      <c r="Z29">
        <f t="shared" si="19"/>
        <v>42.978879872542223</v>
      </c>
      <c r="AA29">
        <f t="shared" si="20"/>
        <v>3.0035558443364296</v>
      </c>
      <c r="AB29">
        <f t="shared" si="21"/>
        <v>-39.245208820878148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54788.654526607941</v>
      </c>
      <c r="AH29" t="s">
        <v>431</v>
      </c>
      <c r="AI29">
        <v>10481.700000000001</v>
      </c>
      <c r="AJ29">
        <v>694.37800000000004</v>
      </c>
      <c r="AK29">
        <v>2806.35</v>
      </c>
      <c r="AL29">
        <f t="shared" si="25"/>
        <v>2111.9719999999998</v>
      </c>
      <c r="AM29">
        <f t="shared" si="26"/>
        <v>0.75256899531419807</v>
      </c>
      <c r="AN29">
        <v>-1.6827180956432899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-1.6827180956432934</v>
      </c>
      <c r="AW29" t="e">
        <f t="shared" si="30"/>
        <v>#DIV/0!</v>
      </c>
      <c r="AX29" t="e">
        <f t="shared" si="31"/>
        <v>#DIV/0!</v>
      </c>
      <c r="AY29">
        <f t="shared" si="32"/>
        <v>-4.2310540754616683E-12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1.3287818209711115</v>
      </c>
      <c r="BH29" t="e">
        <f t="shared" si="39"/>
        <v>#DIV/0!</v>
      </c>
      <c r="BI29" t="e">
        <f t="shared" si="40"/>
        <v>#DIV/0!</v>
      </c>
      <c r="BJ29">
        <v>359</v>
      </c>
      <c r="BK29">
        <v>300</v>
      </c>
      <c r="BL29">
        <v>300</v>
      </c>
      <c r="BM29">
        <v>300</v>
      </c>
      <c r="BN29">
        <v>10481.700000000001</v>
      </c>
      <c r="BO29">
        <v>2805.48</v>
      </c>
      <c r="BP29">
        <v>-8.7292700000000008E-3</v>
      </c>
      <c r="BQ29">
        <v>-11.27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1599595332.5</v>
      </c>
      <c r="CG29">
        <v>401.11200000000002</v>
      </c>
      <c r="CH29">
        <v>400.02300000000002</v>
      </c>
      <c r="CI29">
        <v>17.828800000000001</v>
      </c>
      <c r="CJ29">
        <v>15.5511</v>
      </c>
      <c r="CK29">
        <v>367.47800000000001</v>
      </c>
      <c r="CL29">
        <v>16.564</v>
      </c>
      <c r="CM29">
        <v>500.01600000000002</v>
      </c>
      <c r="CN29">
        <v>102.069</v>
      </c>
      <c r="CO29">
        <v>0.19975399999999999</v>
      </c>
      <c r="CP29">
        <v>23.266300000000001</v>
      </c>
      <c r="CQ29">
        <v>22.997900000000001</v>
      </c>
      <c r="CR29">
        <v>999.9</v>
      </c>
      <c r="CS29">
        <v>0</v>
      </c>
      <c r="CT29">
        <v>0</v>
      </c>
      <c r="CU29">
        <v>10026.200000000001</v>
      </c>
      <c r="CV29">
        <v>0</v>
      </c>
      <c r="CW29">
        <v>1.5289399999999999E-3</v>
      </c>
      <c r="CX29">
        <v>1.08914</v>
      </c>
      <c r="CY29">
        <v>408.39299999999997</v>
      </c>
      <c r="CZ29">
        <v>406.34199999999998</v>
      </c>
      <c r="DA29">
        <v>2.2776800000000001</v>
      </c>
      <c r="DB29">
        <v>400.02300000000002</v>
      </c>
      <c r="DC29">
        <v>15.5511</v>
      </c>
      <c r="DD29">
        <v>1.81976</v>
      </c>
      <c r="DE29">
        <v>1.58728</v>
      </c>
      <c r="DF29">
        <v>15.9575</v>
      </c>
      <c r="DG29">
        <v>13.835800000000001</v>
      </c>
      <c r="DH29">
        <v>9.9980699999999995E-3</v>
      </c>
      <c r="DI29">
        <v>0</v>
      </c>
      <c r="DJ29">
        <v>0</v>
      </c>
      <c r="DK29">
        <v>0</v>
      </c>
      <c r="DL29">
        <v>707.4</v>
      </c>
      <c r="DM29">
        <v>9.9980699999999995E-3</v>
      </c>
      <c r="DN29">
        <v>-3.45</v>
      </c>
      <c r="DO29">
        <v>-2.2999999999999998</v>
      </c>
      <c r="DP29">
        <v>36.625</v>
      </c>
      <c r="DQ29">
        <v>41.561999999999998</v>
      </c>
      <c r="DR29">
        <v>39.436999999999998</v>
      </c>
      <c r="DS29">
        <v>40.5</v>
      </c>
      <c r="DT29">
        <v>39.186999999999998</v>
      </c>
      <c r="DU29">
        <v>0</v>
      </c>
      <c r="DV29">
        <v>0</v>
      </c>
      <c r="DW29">
        <v>0</v>
      </c>
      <c r="DX29">
        <v>119.799999952316</v>
      </c>
      <c r="DY29">
        <v>0</v>
      </c>
      <c r="DZ29">
        <v>694.37800000000004</v>
      </c>
      <c r="EA29">
        <v>21.9423074729687</v>
      </c>
      <c r="EB29">
        <v>-10.949999548991499</v>
      </c>
      <c r="EC29">
        <v>7.5759999999999996</v>
      </c>
      <c r="ED29">
        <v>15</v>
      </c>
      <c r="EE29">
        <v>1599595286</v>
      </c>
      <c r="EF29" t="s">
        <v>432</v>
      </c>
      <c r="EG29">
        <v>1599595281.5</v>
      </c>
      <c r="EH29">
        <v>1599595286</v>
      </c>
      <c r="EI29">
        <v>44</v>
      </c>
      <c r="EJ29">
        <v>0.02</v>
      </c>
      <c r="EK29">
        <v>4.0000000000000001E-3</v>
      </c>
      <c r="EL29">
        <v>33.634</v>
      </c>
      <c r="EM29">
        <v>1.2649999999999999</v>
      </c>
      <c r="EN29">
        <v>400</v>
      </c>
      <c r="EO29">
        <v>16</v>
      </c>
      <c r="EP29">
        <v>0.36</v>
      </c>
      <c r="EQ29">
        <v>0.06</v>
      </c>
      <c r="ER29">
        <v>1.0210151999999999</v>
      </c>
      <c r="ES29">
        <v>0.36051059662288598</v>
      </c>
      <c r="ET29">
        <v>4.6232577753787397E-2</v>
      </c>
      <c r="EU29">
        <v>0</v>
      </c>
      <c r="EV29">
        <v>2.2872837499999998</v>
      </c>
      <c r="EW29">
        <v>-5.7460300187624297E-2</v>
      </c>
      <c r="EX29">
        <v>5.5748267630035203E-3</v>
      </c>
      <c r="EY29">
        <v>1</v>
      </c>
      <c r="EZ29">
        <v>1</v>
      </c>
      <c r="FA29">
        <v>2</v>
      </c>
      <c r="FB29" t="s">
        <v>408</v>
      </c>
      <c r="FC29">
        <v>2.9350299999999998</v>
      </c>
      <c r="FD29">
        <v>2.8851800000000001</v>
      </c>
      <c r="FE29">
        <v>9.3989699999999995E-2</v>
      </c>
      <c r="FF29">
        <v>0.100219</v>
      </c>
      <c r="FG29">
        <v>9.1865500000000003E-2</v>
      </c>
      <c r="FH29">
        <v>8.6450700000000005E-2</v>
      </c>
      <c r="FI29">
        <v>29146.400000000001</v>
      </c>
      <c r="FJ29">
        <v>29400.9</v>
      </c>
      <c r="FK29">
        <v>29796.1</v>
      </c>
      <c r="FL29">
        <v>29805.1</v>
      </c>
      <c r="FM29">
        <v>36066.9</v>
      </c>
      <c r="FN29">
        <v>34780.300000000003</v>
      </c>
      <c r="FO29">
        <v>43161.8</v>
      </c>
      <c r="FP29">
        <v>40856.6</v>
      </c>
      <c r="FQ29">
        <v>2.1055799999999998</v>
      </c>
      <c r="FR29">
        <v>2.0370499999999998</v>
      </c>
      <c r="FS29">
        <v>-1.30683E-2</v>
      </c>
      <c r="FT29">
        <v>0</v>
      </c>
      <c r="FU29">
        <v>23.213000000000001</v>
      </c>
      <c r="FV29">
        <v>999.9</v>
      </c>
      <c r="FW29">
        <v>47.503</v>
      </c>
      <c r="FX29">
        <v>29.91</v>
      </c>
      <c r="FY29">
        <v>19.7258</v>
      </c>
      <c r="FZ29">
        <v>63.475999999999999</v>
      </c>
      <c r="GA29">
        <v>36.009599999999999</v>
      </c>
      <c r="GB29">
        <v>1</v>
      </c>
      <c r="GC29">
        <v>4.2444099999999998E-2</v>
      </c>
      <c r="GD29">
        <v>1.9782599999999999</v>
      </c>
      <c r="GE29">
        <v>20.2819</v>
      </c>
      <c r="GF29">
        <v>5.2472399999999997</v>
      </c>
      <c r="GG29">
        <v>12.04</v>
      </c>
      <c r="GH29">
        <v>5.0254000000000003</v>
      </c>
      <c r="GI29">
        <v>3.3010000000000002</v>
      </c>
      <c r="GJ29">
        <v>9999</v>
      </c>
      <c r="GK29">
        <v>999.9</v>
      </c>
      <c r="GL29">
        <v>9999</v>
      </c>
      <c r="GM29">
        <v>9999</v>
      </c>
      <c r="GN29">
        <v>1.8775900000000001</v>
      </c>
      <c r="GO29">
        <v>1.87924</v>
      </c>
      <c r="GP29">
        <v>1.87809</v>
      </c>
      <c r="GQ29">
        <v>1.87859</v>
      </c>
      <c r="GR29">
        <v>1.8800399999999999</v>
      </c>
      <c r="GS29">
        <v>1.8746799999999999</v>
      </c>
      <c r="GT29">
        <v>1.88171</v>
      </c>
      <c r="GU29">
        <v>1.87653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33.634</v>
      </c>
      <c r="HJ29">
        <v>1.2647999999999999</v>
      </c>
      <c r="HK29">
        <v>33.634099999999997</v>
      </c>
      <c r="HL29">
        <v>0</v>
      </c>
      <c r="HM29">
        <v>0</v>
      </c>
      <c r="HN29">
        <v>0</v>
      </c>
      <c r="HO29">
        <v>1.26477142857143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0.8</v>
      </c>
      <c r="HX29">
        <v>0.8</v>
      </c>
      <c r="HY29">
        <v>2</v>
      </c>
      <c r="HZ29">
        <v>512.10699999999997</v>
      </c>
      <c r="IA29">
        <v>522.89700000000005</v>
      </c>
      <c r="IB29">
        <v>21.190300000000001</v>
      </c>
      <c r="IC29">
        <v>27.7499</v>
      </c>
      <c r="ID29">
        <v>30.0001</v>
      </c>
      <c r="IE29">
        <v>27.7987</v>
      </c>
      <c r="IF29">
        <v>27.785699999999999</v>
      </c>
      <c r="IG29">
        <v>18.4617</v>
      </c>
      <c r="IH29">
        <v>100</v>
      </c>
      <c r="II29">
        <v>0</v>
      </c>
      <c r="IJ29">
        <v>21.191500000000001</v>
      </c>
      <c r="IK29">
        <v>400</v>
      </c>
      <c r="IL29">
        <v>14.8268</v>
      </c>
      <c r="IM29">
        <v>100.992</v>
      </c>
      <c r="IN29">
        <v>111.26600000000001</v>
      </c>
    </row>
    <row r="30" spans="1:248" x14ac:dyDescent="0.35">
      <c r="A30">
        <v>13</v>
      </c>
      <c r="B30">
        <v>1599597147.5</v>
      </c>
      <c r="C30">
        <v>4116.4000000953702</v>
      </c>
      <c r="D30" t="s">
        <v>433</v>
      </c>
      <c r="E30" t="s">
        <v>434</v>
      </c>
      <c r="F30">
        <v>1599597147.5</v>
      </c>
      <c r="G30">
        <f t="shared" si="0"/>
        <v>1.2859544382227174E-3</v>
      </c>
      <c r="H30">
        <f t="shared" si="1"/>
        <v>-1.828955795665991</v>
      </c>
      <c r="I30">
        <f t="shared" si="2"/>
        <v>401.572</v>
      </c>
      <c r="J30">
        <f t="shared" si="3"/>
        <v>418.35690728117686</v>
      </c>
      <c r="K30">
        <f t="shared" si="4"/>
        <v>42.779898421507589</v>
      </c>
      <c r="L30">
        <f t="shared" si="5"/>
        <v>41.063525114396008</v>
      </c>
      <c r="M30">
        <f t="shared" si="6"/>
        <v>0.12660487309692453</v>
      </c>
      <c r="N30">
        <f t="shared" si="7"/>
        <v>2.9652720690761374</v>
      </c>
      <c r="O30">
        <f t="shared" si="8"/>
        <v>0.12367673298961034</v>
      </c>
      <c r="P30">
        <f t="shared" si="9"/>
        <v>7.7555399335042075E-2</v>
      </c>
      <c r="Q30">
        <f t="shared" si="10"/>
        <v>1.5950760943367377E-5</v>
      </c>
      <c r="R30">
        <f t="shared" si="11"/>
        <v>22.764356615082658</v>
      </c>
      <c r="S30">
        <f t="shared" si="12"/>
        <v>23.006499999999999</v>
      </c>
      <c r="T30">
        <f t="shared" si="13"/>
        <v>2.8208312454505062</v>
      </c>
      <c r="U30">
        <f t="shared" si="14"/>
        <v>62.815185241587365</v>
      </c>
      <c r="V30">
        <f t="shared" si="15"/>
        <v>1.7815204609460003</v>
      </c>
      <c r="W30">
        <f t="shared" si="16"/>
        <v>2.8361302352198243</v>
      </c>
      <c r="X30">
        <f t="shared" si="17"/>
        <v>1.039310784504506</v>
      </c>
      <c r="Y30">
        <f t="shared" si="18"/>
        <v>-56.710590725621834</v>
      </c>
      <c r="Z30">
        <f t="shared" si="19"/>
        <v>14.291819052250327</v>
      </c>
      <c r="AA30">
        <f t="shared" si="20"/>
        <v>0.99961935655423417</v>
      </c>
      <c r="AB30">
        <f t="shared" si="21"/>
        <v>-41.419136366056328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54673.143794161319</v>
      </c>
      <c r="AH30" t="s">
        <v>435</v>
      </c>
      <c r="AI30">
        <v>10490.1</v>
      </c>
      <c r="AJ30">
        <v>674.49599999999998</v>
      </c>
      <c r="AK30">
        <v>2977.37</v>
      </c>
      <c r="AL30">
        <f t="shared" si="25"/>
        <v>2302.8739999999998</v>
      </c>
      <c r="AM30">
        <f t="shared" si="26"/>
        <v>0.77345912667891459</v>
      </c>
      <c r="AN30">
        <v>-1.8289557956659901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-1.828955795665991</v>
      </c>
      <c r="AW30" t="e">
        <f t="shared" si="30"/>
        <v>#DIV/0!</v>
      </c>
      <c r="AX30" t="e">
        <f t="shared" si="31"/>
        <v>#DIV/0!</v>
      </c>
      <c r="AY30">
        <f t="shared" si="32"/>
        <v>-1.0577635188654171E-12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1.2928931413529356</v>
      </c>
      <c r="BH30" t="e">
        <f t="shared" si="39"/>
        <v>#DIV/0!</v>
      </c>
      <c r="BI30" t="e">
        <f t="shared" si="40"/>
        <v>#DIV/0!</v>
      </c>
      <c r="BJ30">
        <v>360</v>
      </c>
      <c r="BK30">
        <v>300</v>
      </c>
      <c r="BL30">
        <v>300</v>
      </c>
      <c r="BM30">
        <v>300</v>
      </c>
      <c r="BN30">
        <v>10490.1</v>
      </c>
      <c r="BO30">
        <v>2943.55</v>
      </c>
      <c r="BP30">
        <v>-8.7387599999999999E-3</v>
      </c>
      <c r="BQ30">
        <v>16.64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1599597147.5</v>
      </c>
      <c r="CG30">
        <v>401.572</v>
      </c>
      <c r="CH30">
        <v>399.99700000000001</v>
      </c>
      <c r="CI30">
        <v>17.422000000000001</v>
      </c>
      <c r="CJ30">
        <v>15.905799999999999</v>
      </c>
      <c r="CK30">
        <v>367.91399999999999</v>
      </c>
      <c r="CL30">
        <v>16.14</v>
      </c>
      <c r="CM30">
        <v>500.02</v>
      </c>
      <c r="CN30">
        <v>102.057</v>
      </c>
      <c r="CO30">
        <v>0.19994300000000001</v>
      </c>
      <c r="CP30">
        <v>23.0959</v>
      </c>
      <c r="CQ30">
        <v>23.006499999999999</v>
      </c>
      <c r="CR30">
        <v>999.9</v>
      </c>
      <c r="CS30">
        <v>0</v>
      </c>
      <c r="CT30">
        <v>0</v>
      </c>
      <c r="CU30">
        <v>9999.3799999999992</v>
      </c>
      <c r="CV30">
        <v>0</v>
      </c>
      <c r="CW30">
        <v>1.5289399999999999E-3</v>
      </c>
      <c r="CX30">
        <v>1.5510900000000001</v>
      </c>
      <c r="CY30">
        <v>408.66</v>
      </c>
      <c r="CZ30">
        <v>406.46199999999999</v>
      </c>
      <c r="DA30">
        <v>1.49899</v>
      </c>
      <c r="DB30">
        <v>399.99700000000001</v>
      </c>
      <c r="DC30">
        <v>15.905799999999999</v>
      </c>
      <c r="DD30">
        <v>1.77627</v>
      </c>
      <c r="DE30">
        <v>1.6232899999999999</v>
      </c>
      <c r="DF30">
        <v>15.579499999999999</v>
      </c>
      <c r="DG30">
        <v>14.181699999999999</v>
      </c>
      <c r="DH30">
        <v>9.9980699999999995E-3</v>
      </c>
      <c r="DI30">
        <v>0</v>
      </c>
      <c r="DJ30">
        <v>0</v>
      </c>
      <c r="DK30">
        <v>0</v>
      </c>
      <c r="DL30">
        <v>675.1</v>
      </c>
      <c r="DM30">
        <v>9.9980699999999995E-3</v>
      </c>
      <c r="DN30">
        <v>3.45</v>
      </c>
      <c r="DO30">
        <v>-1.4</v>
      </c>
      <c r="DP30">
        <v>34.061999999999998</v>
      </c>
      <c r="DQ30">
        <v>39.186999999999998</v>
      </c>
      <c r="DR30">
        <v>36.811999999999998</v>
      </c>
      <c r="DS30">
        <v>38.436999999999998</v>
      </c>
      <c r="DT30">
        <v>36.811999999999998</v>
      </c>
      <c r="DU30">
        <v>0</v>
      </c>
      <c r="DV30">
        <v>0</v>
      </c>
      <c r="DW30">
        <v>0</v>
      </c>
      <c r="DX30">
        <v>1814.7999999523199</v>
      </c>
      <c r="DY30">
        <v>0</v>
      </c>
      <c r="DZ30">
        <v>674.49599999999998</v>
      </c>
      <c r="EA30">
        <v>-7.1230771771554098</v>
      </c>
      <c r="EB30">
        <v>-2.0192305657167702</v>
      </c>
      <c r="EC30">
        <v>6.7060000000000004</v>
      </c>
      <c r="ED30">
        <v>15</v>
      </c>
      <c r="EE30">
        <v>1599597169</v>
      </c>
      <c r="EF30" t="s">
        <v>436</v>
      </c>
      <c r="EG30">
        <v>1599597166</v>
      </c>
      <c r="EH30">
        <v>1599597169</v>
      </c>
      <c r="EI30">
        <v>45</v>
      </c>
      <c r="EJ30">
        <v>2.4E-2</v>
      </c>
      <c r="EK30">
        <v>1.7000000000000001E-2</v>
      </c>
      <c r="EL30">
        <v>33.658000000000001</v>
      </c>
      <c r="EM30">
        <v>1.282</v>
      </c>
      <c r="EN30">
        <v>400</v>
      </c>
      <c r="EO30">
        <v>16</v>
      </c>
      <c r="EP30">
        <v>0.59</v>
      </c>
      <c r="EQ30">
        <v>7.0000000000000007E-2</v>
      </c>
      <c r="ER30">
        <v>1.4832719999999999</v>
      </c>
      <c r="ES30">
        <v>0.127152720450282</v>
      </c>
      <c r="ET30">
        <v>4.5632970657190401E-2</v>
      </c>
      <c r="EU30">
        <v>0</v>
      </c>
      <c r="EV30">
        <v>1.5019499999999999</v>
      </c>
      <c r="EW30">
        <v>-1.29721575985026E-2</v>
      </c>
      <c r="EX30">
        <v>1.4655289147608001E-3</v>
      </c>
      <c r="EY30">
        <v>1</v>
      </c>
      <c r="EZ30">
        <v>1</v>
      </c>
      <c r="FA30">
        <v>2</v>
      </c>
      <c r="FB30" t="s">
        <v>408</v>
      </c>
      <c r="FC30">
        <v>2.9350399999999999</v>
      </c>
      <c r="FD30">
        <v>2.8851300000000002</v>
      </c>
      <c r="FE30">
        <v>9.40608E-2</v>
      </c>
      <c r="FF30">
        <v>0.100203</v>
      </c>
      <c r="FG30">
        <v>9.0132500000000004E-2</v>
      </c>
      <c r="FH30">
        <v>8.7867000000000001E-2</v>
      </c>
      <c r="FI30">
        <v>29137.5</v>
      </c>
      <c r="FJ30">
        <v>29396.799999999999</v>
      </c>
      <c r="FK30">
        <v>29789.3</v>
      </c>
      <c r="FL30">
        <v>29800.3</v>
      </c>
      <c r="FM30">
        <v>36127.1</v>
      </c>
      <c r="FN30">
        <v>34722.1</v>
      </c>
      <c r="FO30">
        <v>43150.8</v>
      </c>
      <c r="FP30">
        <v>40851.699999999997</v>
      </c>
      <c r="FQ30">
        <v>2.10527</v>
      </c>
      <c r="FR30">
        <v>2.03443</v>
      </c>
      <c r="FS30">
        <v>-1.19805E-2</v>
      </c>
      <c r="FT30">
        <v>0</v>
      </c>
      <c r="FU30">
        <v>23.203700000000001</v>
      </c>
      <c r="FV30">
        <v>999.9</v>
      </c>
      <c r="FW30">
        <v>47.088000000000001</v>
      </c>
      <c r="FX30">
        <v>30.292999999999999</v>
      </c>
      <c r="FY30">
        <v>19.991900000000001</v>
      </c>
      <c r="FZ30">
        <v>63.879899999999999</v>
      </c>
      <c r="GA30">
        <v>36.414299999999997</v>
      </c>
      <c r="GB30">
        <v>1</v>
      </c>
      <c r="GC30">
        <v>4.1806400000000001E-2</v>
      </c>
      <c r="GD30">
        <v>1.89228</v>
      </c>
      <c r="GE30">
        <v>20.282699999999998</v>
      </c>
      <c r="GF30">
        <v>5.2517300000000002</v>
      </c>
      <c r="GG30">
        <v>12.0418</v>
      </c>
      <c r="GH30">
        <v>5.0252499999999998</v>
      </c>
      <c r="GI30">
        <v>3.3010000000000002</v>
      </c>
      <c r="GJ30">
        <v>9999</v>
      </c>
      <c r="GK30">
        <v>999.9</v>
      </c>
      <c r="GL30">
        <v>9999</v>
      </c>
      <c r="GM30">
        <v>9999</v>
      </c>
      <c r="GN30">
        <v>1.8775999999999999</v>
      </c>
      <c r="GO30">
        <v>1.87927</v>
      </c>
      <c r="GP30">
        <v>1.8781600000000001</v>
      </c>
      <c r="GQ30">
        <v>1.8785700000000001</v>
      </c>
      <c r="GR30">
        <v>1.8800699999999999</v>
      </c>
      <c r="GS30">
        <v>1.87469</v>
      </c>
      <c r="GT30">
        <v>1.88171</v>
      </c>
      <c r="GU30">
        <v>1.87653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33.658000000000001</v>
      </c>
      <c r="HJ30">
        <v>1.282</v>
      </c>
      <c r="HK30">
        <v>33.634099999999997</v>
      </c>
      <c r="HL30">
        <v>0</v>
      </c>
      <c r="HM30">
        <v>0</v>
      </c>
      <c r="HN30">
        <v>0</v>
      </c>
      <c r="HO30">
        <v>1.26477142857143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31.1</v>
      </c>
      <c r="HX30">
        <v>31</v>
      </c>
      <c r="HY30">
        <v>2</v>
      </c>
      <c r="HZ30">
        <v>511.99900000000002</v>
      </c>
      <c r="IA30">
        <v>521.19000000000005</v>
      </c>
      <c r="IB30">
        <v>21.308</v>
      </c>
      <c r="IC30">
        <v>27.7499</v>
      </c>
      <c r="ID30">
        <v>30.0002</v>
      </c>
      <c r="IE30">
        <v>27.8081</v>
      </c>
      <c r="IF30">
        <v>27.797499999999999</v>
      </c>
      <c r="IG30">
        <v>18.478400000000001</v>
      </c>
      <c r="IH30">
        <v>100</v>
      </c>
      <c r="II30">
        <v>0</v>
      </c>
      <c r="IJ30">
        <v>21.310099999999998</v>
      </c>
      <c r="IK30">
        <v>400</v>
      </c>
      <c r="IL30">
        <v>13.941700000000001</v>
      </c>
      <c r="IM30">
        <v>100.967</v>
      </c>
      <c r="IN30">
        <v>111.251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2020-09-08T15:31:58Z</dcterms:created>
  <dcterms:modified xsi:type="dcterms:W3CDTF">2020-09-21T13:46:32Z</dcterms:modified>
</cp:coreProperties>
</file>